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Recovery\待避ﾄﾞｷｭﾒﾝﾄ\天文クイズ\sunspot\"/>
    </mc:Choice>
  </mc:AlternateContent>
  <xr:revisionPtr revIDLastSave="0" documentId="13_ncr:1_{22B0C578-8136-4460-84EF-7E811CF5755B}" xr6:coauthVersionLast="47" xr6:coauthVersionMax="47" xr10:uidLastSave="{00000000-0000-0000-0000-000000000000}"/>
  <bookViews>
    <workbookView xWindow="1536" yWindow="360" windowWidth="20700" windowHeight="12600" tabRatio="52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Sheet1!$B$19:$L$384</definedName>
    <definedName name="_xlnm.Print_Area" localSheetId="1">Sheet2!$A$1:$K$383</definedName>
    <definedName name="_xlnm.Print_Titles" localSheetId="0">Sheet1!$3:$3</definedName>
  </definedNames>
  <calcPr calcId="181029"/>
</workbook>
</file>

<file path=xl/calcChain.xml><?xml version="1.0" encoding="utf-8"?>
<calcChain xmlns="http://schemas.openxmlformats.org/spreadsheetml/2006/main">
  <c r="AG9" i="1" l="1"/>
  <c r="AF6" i="1"/>
  <c r="AE4" i="1"/>
  <c r="AC5" i="1"/>
  <c r="AD5" i="1"/>
  <c r="AC6" i="1"/>
  <c r="AD6" i="1"/>
  <c r="AC7" i="1"/>
  <c r="AD7" i="1"/>
  <c r="AC8" i="1"/>
  <c r="AD8" i="1"/>
  <c r="S386" i="1" l="1"/>
  <c r="P386" i="1"/>
  <c r="Q383" i="1"/>
  <c r="G385" i="1" s="1"/>
  <c r="J388" i="1"/>
  <c r="I388" i="1"/>
  <c r="H388" i="1"/>
  <c r="J387" i="1"/>
  <c r="I387" i="1"/>
  <c r="H387" i="1"/>
  <c r="J386" i="1"/>
  <c r="I386" i="1"/>
  <c r="H386" i="1"/>
  <c r="J385" i="1"/>
  <c r="I385" i="1"/>
  <c r="H385" i="1"/>
  <c r="G387" i="1" l="1"/>
  <c r="G386" i="1"/>
  <c r="G388" i="1"/>
  <c r="R183" i="2"/>
  <c r="I26" i="1"/>
  <c r="I21" i="1"/>
  <c r="Q183" i="2"/>
  <c r="S183" i="2"/>
  <c r="O184" i="2"/>
  <c r="P184" i="2" s="1"/>
  <c r="O183" i="2"/>
  <c r="P183" i="2" s="1"/>
  <c r="AD4" i="1" l="1"/>
  <c r="AD14" i="1" l="1"/>
  <c r="AD19" i="1"/>
  <c r="AD24" i="1"/>
  <c r="AD29" i="1"/>
  <c r="AD34" i="1"/>
  <c r="AD39" i="1"/>
  <c r="AE39" i="1" s="1"/>
  <c r="AD44" i="1"/>
  <c r="AD49" i="1"/>
  <c r="AD54" i="1"/>
  <c r="AD59" i="1"/>
  <c r="AD64" i="1"/>
  <c r="AD69" i="1"/>
  <c r="AD74" i="1"/>
  <c r="AD79" i="1"/>
  <c r="AE79" i="1" s="1"/>
  <c r="AD84" i="1"/>
  <c r="AD89" i="1"/>
  <c r="AD94" i="1"/>
  <c r="AD99" i="1"/>
  <c r="AD104" i="1"/>
  <c r="AD109" i="1"/>
  <c r="AD114" i="1"/>
  <c r="AD119" i="1"/>
  <c r="AD124" i="1"/>
  <c r="AD129" i="1"/>
  <c r="AD134" i="1"/>
  <c r="AD139" i="1"/>
  <c r="AD144" i="1"/>
  <c r="AD149" i="1"/>
  <c r="AD154" i="1"/>
  <c r="AD159" i="1"/>
  <c r="AD164" i="1"/>
  <c r="AD169" i="1"/>
  <c r="AD174" i="1"/>
  <c r="AD179" i="1"/>
  <c r="AD184" i="1"/>
  <c r="AD189" i="1"/>
  <c r="AD194" i="1"/>
  <c r="AD199" i="1"/>
  <c r="AD204" i="1"/>
  <c r="AD209" i="1"/>
  <c r="AD214" i="1"/>
  <c r="AD219" i="1"/>
  <c r="AD224" i="1"/>
  <c r="AD229" i="1"/>
  <c r="AD234" i="1"/>
  <c r="AD239" i="1"/>
  <c r="AD244" i="1"/>
  <c r="AD249" i="1"/>
  <c r="AD254" i="1"/>
  <c r="AD259" i="1"/>
  <c r="AD264" i="1"/>
  <c r="AD269" i="1"/>
  <c r="AD274" i="1"/>
  <c r="AD279" i="1"/>
  <c r="AD284" i="1"/>
  <c r="AD289" i="1"/>
  <c r="AD294" i="1"/>
  <c r="AD299" i="1"/>
  <c r="AD304" i="1"/>
  <c r="AD309" i="1"/>
  <c r="AD314" i="1"/>
  <c r="AD319" i="1"/>
  <c r="AD324" i="1"/>
  <c r="AD329" i="1"/>
  <c r="AD334" i="1"/>
  <c r="AD339" i="1"/>
  <c r="AD344" i="1"/>
  <c r="AD349" i="1"/>
  <c r="AD354" i="1"/>
  <c r="AD359" i="1"/>
  <c r="AD364" i="1"/>
  <c r="AD369" i="1"/>
  <c r="AD374" i="1"/>
  <c r="AD379" i="1"/>
  <c r="AD380" i="1"/>
  <c r="AD381" i="1"/>
  <c r="AD382" i="1"/>
  <c r="AD383" i="1"/>
  <c r="AD384" i="1"/>
  <c r="AD385" i="1"/>
  <c r="AD386" i="1"/>
  <c r="AD387" i="1"/>
  <c r="AD388" i="1"/>
  <c r="AC29" i="1"/>
  <c r="AC34" i="1"/>
  <c r="AC39" i="1"/>
  <c r="AC44" i="1"/>
  <c r="AE44" i="1" s="1"/>
  <c r="AC49" i="1"/>
  <c r="AC54" i="1"/>
  <c r="AC59" i="1"/>
  <c r="AC64" i="1"/>
  <c r="AC69" i="1"/>
  <c r="AC74" i="1"/>
  <c r="AC79" i="1"/>
  <c r="AC84" i="1"/>
  <c r="AE84" i="1" s="1"/>
  <c r="AC89" i="1"/>
  <c r="AC94" i="1"/>
  <c r="AC99" i="1"/>
  <c r="AC104" i="1"/>
  <c r="AC109" i="1"/>
  <c r="AC114" i="1"/>
  <c r="AC119" i="1"/>
  <c r="AC124" i="1"/>
  <c r="AE124" i="1" s="1"/>
  <c r="AC129" i="1"/>
  <c r="AC134" i="1"/>
  <c r="AC139" i="1"/>
  <c r="AE139" i="1" s="1"/>
  <c r="AC144" i="1"/>
  <c r="AC149" i="1"/>
  <c r="AC154" i="1"/>
  <c r="AC159" i="1"/>
  <c r="AC164" i="1"/>
  <c r="AE164" i="1" s="1"/>
  <c r="AC169" i="1"/>
  <c r="AC174" i="1"/>
  <c r="AC179" i="1"/>
  <c r="AE179" i="1" s="1"/>
  <c r="AC184" i="1"/>
  <c r="AE184" i="1" s="1"/>
  <c r="AC189" i="1"/>
  <c r="AC194" i="1"/>
  <c r="AC199" i="1"/>
  <c r="AC204" i="1"/>
  <c r="AC209" i="1"/>
  <c r="AC214" i="1"/>
  <c r="AC219" i="1"/>
  <c r="AC224" i="1"/>
  <c r="AC229" i="1"/>
  <c r="AC234" i="1"/>
  <c r="AC239" i="1"/>
  <c r="AC244" i="1"/>
  <c r="AE244" i="1" s="1"/>
  <c r="AC249" i="1"/>
  <c r="AC254" i="1"/>
  <c r="AC259" i="1"/>
  <c r="AC264" i="1"/>
  <c r="AC269" i="1"/>
  <c r="AC274" i="1"/>
  <c r="AC279" i="1"/>
  <c r="AC284" i="1"/>
  <c r="AE284" i="1" s="1"/>
  <c r="AC289" i="1"/>
  <c r="AC294" i="1"/>
  <c r="AC299" i="1"/>
  <c r="AC304" i="1"/>
  <c r="AE304" i="1" s="1"/>
  <c r="AC309" i="1"/>
  <c r="AC314" i="1"/>
  <c r="AC319" i="1"/>
  <c r="AE319" i="1" s="1"/>
  <c r="AC324" i="1"/>
  <c r="AE324" i="1" s="1"/>
  <c r="AC329" i="1"/>
  <c r="AC334" i="1"/>
  <c r="AC339" i="1"/>
  <c r="AE339" i="1" s="1"/>
  <c r="AC344" i="1"/>
  <c r="AE344" i="1" s="1"/>
  <c r="AC349" i="1"/>
  <c r="AC354" i="1"/>
  <c r="AC359" i="1"/>
  <c r="AC364" i="1"/>
  <c r="AC369" i="1"/>
  <c r="AC374" i="1"/>
  <c r="AC379" i="1"/>
  <c r="AC380" i="1"/>
  <c r="AC381" i="1"/>
  <c r="AC382" i="1"/>
  <c r="AC383" i="1"/>
  <c r="AC384" i="1"/>
  <c r="AE384" i="1" s="1"/>
  <c r="AC385" i="1"/>
  <c r="AC386" i="1"/>
  <c r="AC387" i="1"/>
  <c r="AC388" i="1"/>
  <c r="AE99" i="1"/>
  <c r="AE109" i="1"/>
  <c r="AE149" i="1"/>
  <c r="AE189" i="1"/>
  <c r="AE229" i="1"/>
  <c r="AE259" i="1"/>
  <c r="AE309" i="1"/>
  <c r="AE349" i="1"/>
  <c r="AC14" i="1"/>
  <c r="AE14" i="1" s="1"/>
  <c r="AC19" i="1"/>
  <c r="AE19" i="1" s="1"/>
  <c r="AE54" i="1"/>
  <c r="AE114" i="1"/>
  <c r="AE134" i="1"/>
  <c r="AE214" i="1"/>
  <c r="AE374" i="1"/>
  <c r="AD9" i="1"/>
  <c r="AC9" i="1"/>
  <c r="AE9" i="1" s="1"/>
  <c r="AC4" i="1"/>
  <c r="AE299" i="1"/>
  <c r="AE279" i="1"/>
  <c r="AE224" i="1"/>
  <c r="AE219" i="1"/>
  <c r="AE119" i="1"/>
  <c r="AE64" i="1"/>
  <c r="AB4" i="1"/>
  <c r="AB5" i="1" s="1"/>
  <c r="AB6" i="1" s="1"/>
  <c r="AB7" i="1" s="1"/>
  <c r="AB8" i="1" s="1"/>
  <c r="AB9" i="1" s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AB205" i="1" s="1"/>
  <c r="AB206" i="1" s="1"/>
  <c r="AB207" i="1" s="1"/>
  <c r="AB208" i="1" s="1"/>
  <c r="AB209" i="1" s="1"/>
  <c r="AB210" i="1" s="1"/>
  <c r="AB211" i="1" s="1"/>
  <c r="AB212" i="1" s="1"/>
  <c r="AB213" i="1" s="1"/>
  <c r="AB214" i="1" s="1"/>
  <c r="AB215" i="1" s="1"/>
  <c r="AB216" i="1" s="1"/>
  <c r="AB217" i="1" s="1"/>
  <c r="AB218" i="1" s="1"/>
  <c r="AB219" i="1" s="1"/>
  <c r="AB220" i="1" s="1"/>
  <c r="AB221" i="1" s="1"/>
  <c r="AB222" i="1" s="1"/>
  <c r="AB223" i="1" s="1"/>
  <c r="AB224" i="1" s="1"/>
  <c r="AB225" i="1" s="1"/>
  <c r="AB226" i="1" s="1"/>
  <c r="AB227" i="1" s="1"/>
  <c r="AB228" i="1" s="1"/>
  <c r="AB229" i="1" s="1"/>
  <c r="AB230" i="1" s="1"/>
  <c r="AB231" i="1" s="1"/>
  <c r="AB232" i="1" s="1"/>
  <c r="AB233" i="1" s="1"/>
  <c r="AB234" i="1" s="1"/>
  <c r="AB235" i="1" s="1"/>
  <c r="AB236" i="1" s="1"/>
  <c r="AB237" i="1" s="1"/>
  <c r="AB238" i="1" s="1"/>
  <c r="AB239" i="1" s="1"/>
  <c r="AB240" i="1" s="1"/>
  <c r="AB241" i="1" s="1"/>
  <c r="AB242" i="1" s="1"/>
  <c r="AB243" i="1" s="1"/>
  <c r="AB244" i="1" s="1"/>
  <c r="AB245" i="1" s="1"/>
  <c r="AB246" i="1" s="1"/>
  <c r="AB247" i="1" s="1"/>
  <c r="AB248" i="1" s="1"/>
  <c r="AB249" i="1" s="1"/>
  <c r="AB250" i="1" s="1"/>
  <c r="AB251" i="1" s="1"/>
  <c r="AB252" i="1" s="1"/>
  <c r="AB253" i="1" s="1"/>
  <c r="AB254" i="1" s="1"/>
  <c r="AB255" i="1" s="1"/>
  <c r="AB256" i="1" s="1"/>
  <c r="AB257" i="1" s="1"/>
  <c r="AB258" i="1" s="1"/>
  <c r="AB259" i="1" s="1"/>
  <c r="AB260" i="1" s="1"/>
  <c r="AB261" i="1" s="1"/>
  <c r="AB262" i="1" s="1"/>
  <c r="AB263" i="1" s="1"/>
  <c r="AB264" i="1" s="1"/>
  <c r="AB265" i="1" s="1"/>
  <c r="AB266" i="1" s="1"/>
  <c r="AB267" i="1" s="1"/>
  <c r="AB268" i="1" s="1"/>
  <c r="AB269" i="1" s="1"/>
  <c r="AB270" i="1" s="1"/>
  <c r="AB271" i="1" s="1"/>
  <c r="AB272" i="1" s="1"/>
  <c r="AB273" i="1" s="1"/>
  <c r="AB274" i="1" s="1"/>
  <c r="AB275" i="1" s="1"/>
  <c r="AB276" i="1" s="1"/>
  <c r="AB277" i="1" s="1"/>
  <c r="AB278" i="1" s="1"/>
  <c r="AB279" i="1" s="1"/>
  <c r="AB280" i="1" s="1"/>
  <c r="AB281" i="1" s="1"/>
  <c r="AB282" i="1" s="1"/>
  <c r="AB283" i="1" s="1"/>
  <c r="AB284" i="1" s="1"/>
  <c r="AB285" i="1" s="1"/>
  <c r="AB286" i="1" s="1"/>
  <c r="AB287" i="1" s="1"/>
  <c r="AB288" i="1" s="1"/>
  <c r="AB289" i="1" s="1"/>
  <c r="AB290" i="1" s="1"/>
  <c r="AB291" i="1" s="1"/>
  <c r="AB292" i="1" s="1"/>
  <c r="AB293" i="1" s="1"/>
  <c r="AB294" i="1" s="1"/>
  <c r="AB295" i="1" s="1"/>
  <c r="AB296" i="1" s="1"/>
  <c r="AB297" i="1" s="1"/>
  <c r="AB298" i="1" s="1"/>
  <c r="AB299" i="1" s="1"/>
  <c r="AB300" i="1" s="1"/>
  <c r="AB301" i="1" s="1"/>
  <c r="AB302" i="1" s="1"/>
  <c r="AB303" i="1" s="1"/>
  <c r="AB304" i="1" s="1"/>
  <c r="AB305" i="1" s="1"/>
  <c r="AB306" i="1" s="1"/>
  <c r="AB307" i="1" s="1"/>
  <c r="AB308" i="1" s="1"/>
  <c r="AB309" i="1" s="1"/>
  <c r="AB310" i="1" s="1"/>
  <c r="AB311" i="1" s="1"/>
  <c r="AB312" i="1" s="1"/>
  <c r="AB313" i="1" s="1"/>
  <c r="AB314" i="1" s="1"/>
  <c r="AB315" i="1" s="1"/>
  <c r="AB316" i="1" s="1"/>
  <c r="AB317" i="1" s="1"/>
  <c r="AB318" i="1" s="1"/>
  <c r="AB319" i="1" s="1"/>
  <c r="AB320" i="1" s="1"/>
  <c r="AB321" i="1" s="1"/>
  <c r="AB322" i="1" s="1"/>
  <c r="AB323" i="1" s="1"/>
  <c r="AB324" i="1" s="1"/>
  <c r="AB325" i="1" s="1"/>
  <c r="AB326" i="1" s="1"/>
  <c r="AB327" i="1" s="1"/>
  <c r="AB328" i="1" s="1"/>
  <c r="AB329" i="1" s="1"/>
  <c r="AB330" i="1" s="1"/>
  <c r="AB331" i="1" s="1"/>
  <c r="AB332" i="1" s="1"/>
  <c r="AB333" i="1" s="1"/>
  <c r="AB334" i="1" s="1"/>
  <c r="AB335" i="1" s="1"/>
  <c r="AB336" i="1" s="1"/>
  <c r="AB337" i="1" s="1"/>
  <c r="AB338" i="1" s="1"/>
  <c r="AB339" i="1" s="1"/>
  <c r="AB340" i="1" s="1"/>
  <c r="AB341" i="1" s="1"/>
  <c r="AB342" i="1" s="1"/>
  <c r="AB343" i="1" s="1"/>
  <c r="AB344" i="1" s="1"/>
  <c r="AB345" i="1" s="1"/>
  <c r="AB346" i="1" s="1"/>
  <c r="AB347" i="1" s="1"/>
  <c r="AB348" i="1" s="1"/>
  <c r="AB349" i="1" s="1"/>
  <c r="AB350" i="1" s="1"/>
  <c r="AB351" i="1" s="1"/>
  <c r="AB352" i="1" s="1"/>
  <c r="AB353" i="1" s="1"/>
  <c r="AB354" i="1" s="1"/>
  <c r="AB355" i="1" s="1"/>
  <c r="AB356" i="1" s="1"/>
  <c r="AB357" i="1" s="1"/>
  <c r="AB358" i="1" s="1"/>
  <c r="AB359" i="1" s="1"/>
  <c r="AB360" i="1" s="1"/>
  <c r="AB361" i="1" s="1"/>
  <c r="AB362" i="1" s="1"/>
  <c r="AB363" i="1" s="1"/>
  <c r="AB364" i="1" s="1"/>
  <c r="AB365" i="1" s="1"/>
  <c r="AB366" i="1" s="1"/>
  <c r="AB367" i="1" s="1"/>
  <c r="AB368" i="1" s="1"/>
  <c r="AB369" i="1" s="1"/>
  <c r="AB370" i="1" s="1"/>
  <c r="AB371" i="1" s="1"/>
  <c r="AB372" i="1" s="1"/>
  <c r="AB373" i="1" s="1"/>
  <c r="AB374" i="1" s="1"/>
  <c r="AB375" i="1" s="1"/>
  <c r="AB376" i="1" s="1"/>
  <c r="AB377" i="1" s="1"/>
  <c r="AB378" i="1" s="1"/>
  <c r="AB379" i="1" s="1"/>
  <c r="AB380" i="1" s="1"/>
  <c r="AB381" i="1" s="1"/>
  <c r="AB382" i="1" s="1"/>
  <c r="AB383" i="1" s="1"/>
  <c r="AB384" i="1" s="1"/>
  <c r="T4" i="1"/>
  <c r="AE204" i="1" l="1"/>
  <c r="AE359" i="1"/>
  <c r="AE239" i="1"/>
  <c r="AF241" i="1" s="1"/>
  <c r="AE199" i="1"/>
  <c r="AF201" i="1" s="1"/>
  <c r="AE159" i="1"/>
  <c r="AF161" i="1" s="1"/>
  <c r="AE274" i="1"/>
  <c r="AF276" i="1" s="1"/>
  <c r="AE74" i="1"/>
  <c r="AF76" i="1" s="1"/>
  <c r="AE269" i="1"/>
  <c r="AE69" i="1"/>
  <c r="AF66" i="1" s="1"/>
  <c r="AE29" i="1"/>
  <c r="AE379" i="1"/>
  <c r="AE59" i="1"/>
  <c r="AF56" i="1" s="1"/>
  <c r="AE294" i="1"/>
  <c r="AF296" i="1" s="1"/>
  <c r="AE364" i="1"/>
  <c r="AE264" i="1"/>
  <c r="AF261" i="1" s="1"/>
  <c r="AE144" i="1"/>
  <c r="AF146" i="1" s="1"/>
  <c r="AE104" i="1"/>
  <c r="AF101" i="1" s="1"/>
  <c r="AE329" i="1"/>
  <c r="AF326" i="1" s="1"/>
  <c r="AE129" i="1"/>
  <c r="AF131" i="1" s="1"/>
  <c r="AE49" i="1"/>
  <c r="AF46" i="1" s="1"/>
  <c r="AE249" i="1"/>
  <c r="AF246" i="1" s="1"/>
  <c r="AE169" i="1"/>
  <c r="AE89" i="1"/>
  <c r="AE369" i="1"/>
  <c r="AF371" i="1" s="1"/>
  <c r="AE289" i="1"/>
  <c r="AF286" i="1" s="1"/>
  <c r="AE209" i="1"/>
  <c r="AF211" i="1" s="1"/>
  <c r="AE334" i="1"/>
  <c r="AF336" i="1" s="1"/>
  <c r="AE254" i="1"/>
  <c r="AE174" i="1"/>
  <c r="AF176" i="1" s="1"/>
  <c r="AE94" i="1"/>
  <c r="AF96" i="1" s="1"/>
  <c r="AE354" i="1"/>
  <c r="AE314" i="1"/>
  <c r="AF316" i="1" s="1"/>
  <c r="AE234" i="1"/>
  <c r="AF231" i="1" s="1"/>
  <c r="AE194" i="1"/>
  <c r="AE154" i="1"/>
  <c r="AE34" i="1"/>
  <c r="AF41" i="1"/>
  <c r="AF381" i="1"/>
  <c r="AF226" i="1"/>
  <c r="AF346" i="1"/>
  <c r="AF341" i="1"/>
  <c r="AF186" i="1"/>
  <c r="AF306" i="1"/>
  <c r="AF301" i="1"/>
  <c r="AF121" i="1"/>
  <c r="AF221" i="1"/>
  <c r="AF116" i="1"/>
  <c r="AF111" i="1"/>
  <c r="AF281" i="1"/>
  <c r="AF136" i="1"/>
  <c r="AF216" i="1"/>
  <c r="AF16" i="1"/>
  <c r="AF81" i="1"/>
  <c r="AF181" i="1"/>
  <c r="AF11" i="1"/>
  <c r="AF376" i="1"/>
  <c r="AF321" i="1"/>
  <c r="T385" i="1"/>
  <c r="U385" i="1"/>
  <c r="T386" i="1"/>
  <c r="U386" i="1"/>
  <c r="T387" i="1"/>
  <c r="U387" i="1"/>
  <c r="T388" i="1"/>
  <c r="U388" i="1"/>
  <c r="U4" i="1"/>
  <c r="V4" i="1" s="1"/>
  <c r="W4" i="1" s="1"/>
  <c r="X4" i="1" s="1"/>
  <c r="AF356" i="1" l="1"/>
  <c r="AF361" i="1"/>
  <c r="AG359" i="1" s="1"/>
  <c r="AG344" i="1"/>
  <c r="AF271" i="1"/>
  <c r="AG274" i="1" s="1"/>
  <c r="AF196" i="1"/>
  <c r="AG199" i="1" s="1"/>
  <c r="AF156" i="1"/>
  <c r="AF126" i="1"/>
  <c r="AF61" i="1"/>
  <c r="AG59" i="1" s="1"/>
  <c r="AF31" i="1"/>
  <c r="AF71" i="1"/>
  <c r="AG74" i="1" s="1"/>
  <c r="AF366" i="1"/>
  <c r="AG364" i="1" s="1"/>
  <c r="AF351" i="1"/>
  <c r="AG354" i="1" s="1"/>
  <c r="AF331" i="1"/>
  <c r="AG334" i="1" s="1"/>
  <c r="AF266" i="1"/>
  <c r="AG264" i="1" s="1"/>
  <c r="AF171" i="1"/>
  <c r="AG174" i="1" s="1"/>
  <c r="AF166" i="1"/>
  <c r="AG164" i="1" s="1"/>
  <c r="AF151" i="1"/>
  <c r="AG154" i="1" s="1"/>
  <c r="AF141" i="1"/>
  <c r="AG144" i="1" s="1"/>
  <c r="AF106" i="1"/>
  <c r="AG104" i="1" s="1"/>
  <c r="AF51" i="1"/>
  <c r="AG49" i="1" s="1"/>
  <c r="AG14" i="1"/>
  <c r="AF311" i="1"/>
  <c r="AG309" i="1" s="1"/>
  <c r="AF236" i="1"/>
  <c r="AG234" i="1" s="1"/>
  <c r="AF251" i="1"/>
  <c r="AG249" i="1" s="1"/>
  <c r="AG374" i="1"/>
  <c r="V387" i="1"/>
  <c r="W387" i="1" s="1"/>
  <c r="X387" i="1" s="1"/>
  <c r="AG119" i="1"/>
  <c r="AF206" i="1"/>
  <c r="AG204" i="1" s="1"/>
  <c r="AF291" i="1"/>
  <c r="AG294" i="1" s="1"/>
  <c r="AG299" i="1"/>
  <c r="AF256" i="1"/>
  <c r="AG224" i="1"/>
  <c r="AF36" i="1"/>
  <c r="AG39" i="1" s="1"/>
  <c r="AF191" i="1"/>
  <c r="AG194" i="1" s="1"/>
  <c r="AG184" i="1"/>
  <c r="AG44" i="1"/>
  <c r="AG134" i="1"/>
  <c r="AG259" i="1"/>
  <c r="AG219" i="1"/>
  <c r="AG99" i="1"/>
  <c r="AG79" i="1"/>
  <c r="AG159" i="1"/>
  <c r="AG229" i="1"/>
  <c r="AG304" i="1"/>
  <c r="AG244" i="1"/>
  <c r="AG339" i="1"/>
  <c r="AE341" i="1" s="1"/>
  <c r="AG179" i="1"/>
  <c r="AG214" i="1"/>
  <c r="AG319" i="1"/>
  <c r="AG139" i="1"/>
  <c r="AG279" i="1"/>
  <c r="AG284" i="1"/>
  <c r="AG114" i="1"/>
  <c r="AG379" i="1"/>
  <c r="AG324" i="1"/>
  <c r="AG129" i="1"/>
  <c r="AG124" i="1"/>
  <c r="V388" i="1"/>
  <c r="W388" i="1" s="1"/>
  <c r="X388" i="1" s="1"/>
  <c r="Z388" i="1" s="1"/>
  <c r="AA388" i="1" s="1"/>
  <c r="V386" i="1"/>
  <c r="W386" i="1" s="1"/>
  <c r="X386" i="1" s="1"/>
  <c r="Z386" i="1" s="1"/>
  <c r="AA386" i="1" s="1"/>
  <c r="Z387" i="1"/>
  <c r="AA387" i="1" s="1"/>
  <c r="V385" i="1"/>
  <c r="W385" i="1" s="1"/>
  <c r="X385" i="1" s="1"/>
  <c r="Z4" i="1"/>
  <c r="AA4" i="1" s="1"/>
  <c r="J383" i="1"/>
  <c r="I383" i="1"/>
  <c r="J382" i="1"/>
  <c r="I382" i="1"/>
  <c r="S381" i="1"/>
  <c r="P381" i="1"/>
  <c r="M381" i="1"/>
  <c r="J381" i="1"/>
  <c r="I381" i="1"/>
  <c r="J380" i="1"/>
  <c r="I380" i="1"/>
  <c r="J378" i="1"/>
  <c r="I378" i="1"/>
  <c r="J377" i="1"/>
  <c r="I377" i="1"/>
  <c r="S376" i="1"/>
  <c r="P376" i="1"/>
  <c r="M376" i="1"/>
  <c r="J376" i="1"/>
  <c r="I376" i="1"/>
  <c r="J375" i="1"/>
  <c r="I375" i="1"/>
  <c r="J373" i="1"/>
  <c r="I373" i="1"/>
  <c r="J372" i="1"/>
  <c r="I372" i="1"/>
  <c r="S371" i="1"/>
  <c r="P371" i="1"/>
  <c r="M371" i="1"/>
  <c r="J371" i="1"/>
  <c r="I371" i="1"/>
  <c r="J370" i="1"/>
  <c r="I370" i="1"/>
  <c r="J368" i="1"/>
  <c r="I368" i="1"/>
  <c r="J367" i="1"/>
  <c r="I367" i="1"/>
  <c r="S366" i="1"/>
  <c r="P366" i="1"/>
  <c r="M366" i="1"/>
  <c r="J366" i="1"/>
  <c r="I366" i="1"/>
  <c r="J365" i="1"/>
  <c r="I365" i="1"/>
  <c r="J363" i="1"/>
  <c r="I363" i="1"/>
  <c r="J362" i="1"/>
  <c r="I362" i="1"/>
  <c r="S361" i="1"/>
  <c r="P361" i="1"/>
  <c r="M361" i="1"/>
  <c r="J361" i="1"/>
  <c r="I361" i="1"/>
  <c r="J360" i="1"/>
  <c r="I360" i="1"/>
  <c r="J358" i="1"/>
  <c r="I358" i="1"/>
  <c r="J357" i="1"/>
  <c r="I357" i="1"/>
  <c r="S356" i="1"/>
  <c r="P356" i="1"/>
  <c r="M356" i="1"/>
  <c r="J356" i="1"/>
  <c r="I356" i="1"/>
  <c r="J355" i="1"/>
  <c r="I355" i="1"/>
  <c r="J353" i="1"/>
  <c r="I353" i="1"/>
  <c r="J352" i="1"/>
  <c r="I352" i="1"/>
  <c r="S351" i="1"/>
  <c r="P351" i="1"/>
  <c r="M351" i="1"/>
  <c r="J351" i="1"/>
  <c r="I351" i="1"/>
  <c r="J350" i="1"/>
  <c r="I350" i="1"/>
  <c r="J348" i="1"/>
  <c r="I348" i="1"/>
  <c r="J347" i="1"/>
  <c r="I347" i="1"/>
  <c r="S346" i="1"/>
  <c r="P346" i="1"/>
  <c r="M346" i="1"/>
  <c r="J346" i="1"/>
  <c r="I346" i="1"/>
  <c r="J345" i="1"/>
  <c r="I345" i="1"/>
  <c r="J343" i="1"/>
  <c r="I343" i="1"/>
  <c r="J342" i="1"/>
  <c r="I342" i="1"/>
  <c r="S341" i="1"/>
  <c r="P341" i="1"/>
  <c r="M341" i="1"/>
  <c r="J341" i="1"/>
  <c r="I341" i="1"/>
  <c r="J340" i="1"/>
  <c r="I340" i="1"/>
  <c r="J338" i="1"/>
  <c r="I338" i="1"/>
  <c r="J337" i="1"/>
  <c r="I337" i="1"/>
  <c r="S336" i="1"/>
  <c r="P336" i="1"/>
  <c r="M336" i="1"/>
  <c r="J336" i="1"/>
  <c r="I336" i="1"/>
  <c r="J335" i="1"/>
  <c r="I335" i="1"/>
  <c r="J333" i="1"/>
  <c r="I333" i="1"/>
  <c r="J332" i="1"/>
  <c r="I332" i="1"/>
  <c r="S331" i="1"/>
  <c r="P331" i="1"/>
  <c r="M331" i="1"/>
  <c r="J331" i="1"/>
  <c r="I331" i="1"/>
  <c r="J330" i="1"/>
  <c r="I330" i="1"/>
  <c r="J328" i="1"/>
  <c r="I328" i="1"/>
  <c r="J327" i="1"/>
  <c r="I327" i="1"/>
  <c r="S326" i="1"/>
  <c r="P326" i="1"/>
  <c r="M326" i="1"/>
  <c r="J326" i="1"/>
  <c r="I326" i="1"/>
  <c r="J325" i="1"/>
  <c r="I325" i="1"/>
  <c r="J323" i="1"/>
  <c r="I323" i="1"/>
  <c r="J322" i="1"/>
  <c r="I322" i="1"/>
  <c r="S321" i="1"/>
  <c r="P321" i="1"/>
  <c r="M321" i="1"/>
  <c r="J321" i="1"/>
  <c r="I321" i="1"/>
  <c r="J320" i="1"/>
  <c r="I320" i="1"/>
  <c r="J318" i="1"/>
  <c r="I318" i="1"/>
  <c r="J317" i="1"/>
  <c r="I317" i="1"/>
  <c r="S316" i="1"/>
  <c r="P316" i="1"/>
  <c r="M316" i="1"/>
  <c r="J316" i="1"/>
  <c r="I316" i="1"/>
  <c r="J315" i="1"/>
  <c r="I315" i="1"/>
  <c r="J313" i="1"/>
  <c r="I313" i="1"/>
  <c r="J312" i="1"/>
  <c r="I312" i="1"/>
  <c r="S311" i="1"/>
  <c r="P311" i="1"/>
  <c r="M311" i="1"/>
  <c r="J311" i="1"/>
  <c r="I311" i="1"/>
  <c r="J310" i="1"/>
  <c r="I310" i="1"/>
  <c r="J308" i="1"/>
  <c r="I308" i="1"/>
  <c r="J307" i="1"/>
  <c r="I307" i="1"/>
  <c r="S306" i="1"/>
  <c r="P306" i="1"/>
  <c r="M306" i="1"/>
  <c r="J306" i="1"/>
  <c r="I306" i="1"/>
  <c r="J305" i="1"/>
  <c r="I305" i="1"/>
  <c r="J303" i="1"/>
  <c r="I303" i="1"/>
  <c r="J302" i="1"/>
  <c r="I302" i="1"/>
  <c r="S301" i="1"/>
  <c r="P301" i="1"/>
  <c r="M301" i="1"/>
  <c r="J301" i="1"/>
  <c r="I301" i="1"/>
  <c r="J300" i="1"/>
  <c r="I300" i="1"/>
  <c r="J298" i="1"/>
  <c r="I298" i="1"/>
  <c r="J297" i="1"/>
  <c r="I297" i="1"/>
  <c r="S296" i="1"/>
  <c r="P296" i="1"/>
  <c r="M296" i="1"/>
  <c r="J296" i="1"/>
  <c r="I296" i="1"/>
  <c r="J295" i="1"/>
  <c r="I295" i="1"/>
  <c r="J293" i="1"/>
  <c r="I293" i="1"/>
  <c r="J292" i="1"/>
  <c r="I292" i="1"/>
  <c r="S291" i="1"/>
  <c r="P291" i="1"/>
  <c r="M291" i="1"/>
  <c r="J291" i="1"/>
  <c r="I291" i="1"/>
  <c r="J290" i="1"/>
  <c r="I290" i="1"/>
  <c r="J288" i="1"/>
  <c r="I288" i="1"/>
  <c r="J287" i="1"/>
  <c r="I287" i="1"/>
  <c r="S286" i="1"/>
  <c r="P286" i="1"/>
  <c r="M286" i="1"/>
  <c r="J286" i="1"/>
  <c r="I286" i="1"/>
  <c r="J285" i="1"/>
  <c r="I285" i="1"/>
  <c r="J283" i="1"/>
  <c r="I283" i="1"/>
  <c r="J282" i="1"/>
  <c r="I282" i="1"/>
  <c r="S281" i="1"/>
  <c r="P281" i="1"/>
  <c r="M281" i="1"/>
  <c r="J281" i="1"/>
  <c r="I281" i="1"/>
  <c r="J280" i="1"/>
  <c r="I280" i="1"/>
  <c r="J278" i="1"/>
  <c r="I278" i="1"/>
  <c r="J277" i="1"/>
  <c r="I277" i="1"/>
  <c r="S276" i="1"/>
  <c r="P276" i="1"/>
  <c r="M276" i="1"/>
  <c r="J276" i="1"/>
  <c r="I276" i="1"/>
  <c r="J275" i="1"/>
  <c r="I275" i="1"/>
  <c r="J273" i="1"/>
  <c r="I273" i="1"/>
  <c r="J272" i="1"/>
  <c r="I272" i="1"/>
  <c r="S271" i="1"/>
  <c r="P271" i="1"/>
  <c r="M271" i="1"/>
  <c r="J271" i="1"/>
  <c r="I271" i="1"/>
  <c r="J270" i="1"/>
  <c r="I270" i="1"/>
  <c r="J268" i="1"/>
  <c r="I268" i="1"/>
  <c r="J267" i="1"/>
  <c r="I267" i="1"/>
  <c r="S266" i="1"/>
  <c r="P266" i="1"/>
  <c r="M266" i="1"/>
  <c r="J266" i="1"/>
  <c r="I266" i="1"/>
  <c r="J265" i="1"/>
  <c r="I265" i="1"/>
  <c r="J263" i="1"/>
  <c r="I263" i="1"/>
  <c r="J262" i="1"/>
  <c r="I262" i="1"/>
  <c r="S261" i="1"/>
  <c r="P261" i="1"/>
  <c r="M261" i="1"/>
  <c r="J261" i="1"/>
  <c r="I261" i="1"/>
  <c r="J260" i="1"/>
  <c r="I260" i="1"/>
  <c r="J258" i="1"/>
  <c r="I258" i="1"/>
  <c r="J257" i="1"/>
  <c r="I257" i="1"/>
  <c r="S256" i="1"/>
  <c r="P256" i="1"/>
  <c r="M256" i="1"/>
  <c r="J256" i="1"/>
  <c r="I256" i="1"/>
  <c r="J255" i="1"/>
  <c r="I255" i="1"/>
  <c r="J253" i="1"/>
  <c r="I253" i="1"/>
  <c r="J252" i="1"/>
  <c r="I252" i="1"/>
  <c r="S251" i="1"/>
  <c r="P251" i="1"/>
  <c r="M251" i="1"/>
  <c r="J251" i="1"/>
  <c r="I251" i="1"/>
  <c r="J250" i="1"/>
  <c r="I250" i="1"/>
  <c r="J248" i="1"/>
  <c r="I248" i="1"/>
  <c r="J247" i="1"/>
  <c r="I247" i="1"/>
  <c r="S246" i="1"/>
  <c r="P246" i="1"/>
  <c r="M246" i="1"/>
  <c r="J246" i="1"/>
  <c r="I246" i="1"/>
  <c r="J245" i="1"/>
  <c r="I245" i="1"/>
  <c r="J243" i="1"/>
  <c r="I243" i="1"/>
  <c r="J242" i="1"/>
  <c r="I242" i="1"/>
  <c r="S241" i="1"/>
  <c r="P241" i="1"/>
  <c r="M241" i="1"/>
  <c r="J241" i="1"/>
  <c r="I241" i="1"/>
  <c r="J240" i="1"/>
  <c r="I240" i="1"/>
  <c r="J238" i="1"/>
  <c r="I238" i="1"/>
  <c r="J237" i="1"/>
  <c r="I237" i="1"/>
  <c r="S236" i="1"/>
  <c r="P236" i="1"/>
  <c r="M236" i="1"/>
  <c r="J236" i="1"/>
  <c r="I236" i="1"/>
  <c r="J235" i="1"/>
  <c r="I235" i="1"/>
  <c r="J233" i="1"/>
  <c r="I233" i="1"/>
  <c r="J232" i="1"/>
  <c r="I232" i="1"/>
  <c r="S231" i="1"/>
  <c r="P231" i="1"/>
  <c r="M231" i="1"/>
  <c r="J231" i="1"/>
  <c r="I231" i="1"/>
  <c r="J230" i="1"/>
  <c r="I230" i="1"/>
  <c r="J228" i="1"/>
  <c r="I228" i="1"/>
  <c r="J227" i="1"/>
  <c r="I227" i="1"/>
  <c r="S226" i="1"/>
  <c r="P226" i="1"/>
  <c r="M226" i="1"/>
  <c r="J226" i="1"/>
  <c r="I226" i="1"/>
  <c r="J225" i="1"/>
  <c r="I225" i="1"/>
  <c r="J223" i="1"/>
  <c r="I223" i="1"/>
  <c r="J222" i="1"/>
  <c r="I222" i="1"/>
  <c r="S221" i="1"/>
  <c r="P221" i="1"/>
  <c r="M221" i="1"/>
  <c r="J221" i="1"/>
  <c r="I221" i="1"/>
  <c r="J220" i="1"/>
  <c r="I220" i="1"/>
  <c r="J218" i="1"/>
  <c r="I218" i="1"/>
  <c r="J217" i="1"/>
  <c r="I217" i="1"/>
  <c r="S216" i="1"/>
  <c r="P216" i="1"/>
  <c r="M216" i="1"/>
  <c r="J216" i="1"/>
  <c r="I216" i="1"/>
  <c r="J215" i="1"/>
  <c r="I215" i="1"/>
  <c r="J213" i="1"/>
  <c r="I213" i="1"/>
  <c r="J212" i="1"/>
  <c r="I212" i="1"/>
  <c r="S211" i="1"/>
  <c r="P211" i="1"/>
  <c r="M211" i="1"/>
  <c r="J211" i="1"/>
  <c r="I211" i="1"/>
  <c r="J210" i="1"/>
  <c r="I210" i="1"/>
  <c r="J208" i="1"/>
  <c r="I208" i="1"/>
  <c r="J207" i="1"/>
  <c r="I207" i="1"/>
  <c r="S206" i="1"/>
  <c r="P206" i="1"/>
  <c r="M206" i="1"/>
  <c r="J206" i="1"/>
  <c r="I206" i="1"/>
  <c r="J205" i="1"/>
  <c r="I205" i="1"/>
  <c r="J203" i="1"/>
  <c r="I203" i="1"/>
  <c r="J202" i="1"/>
  <c r="I202" i="1"/>
  <c r="S201" i="1"/>
  <c r="P201" i="1"/>
  <c r="M201" i="1"/>
  <c r="J201" i="1"/>
  <c r="I201" i="1"/>
  <c r="J200" i="1"/>
  <c r="I200" i="1"/>
  <c r="J198" i="1"/>
  <c r="I198" i="1"/>
  <c r="J197" i="1"/>
  <c r="I197" i="1"/>
  <c r="S196" i="1"/>
  <c r="P196" i="1"/>
  <c r="M196" i="1"/>
  <c r="J196" i="1"/>
  <c r="I196" i="1"/>
  <c r="J195" i="1"/>
  <c r="I195" i="1"/>
  <c r="J193" i="1"/>
  <c r="I193" i="1"/>
  <c r="J192" i="1"/>
  <c r="I192" i="1"/>
  <c r="S191" i="1"/>
  <c r="P191" i="1"/>
  <c r="M191" i="1"/>
  <c r="J191" i="1"/>
  <c r="I191" i="1"/>
  <c r="J190" i="1"/>
  <c r="I190" i="1"/>
  <c r="J188" i="1"/>
  <c r="I188" i="1"/>
  <c r="J187" i="1"/>
  <c r="I187" i="1"/>
  <c r="S186" i="1"/>
  <c r="P186" i="1"/>
  <c r="M186" i="1"/>
  <c r="J186" i="1"/>
  <c r="I186" i="1"/>
  <c r="J185" i="1"/>
  <c r="I185" i="1"/>
  <c r="J183" i="1"/>
  <c r="I183" i="1"/>
  <c r="J182" i="1"/>
  <c r="I182" i="1"/>
  <c r="S181" i="1"/>
  <c r="P181" i="1"/>
  <c r="M181" i="1"/>
  <c r="J181" i="1"/>
  <c r="I181" i="1"/>
  <c r="J180" i="1"/>
  <c r="I180" i="1"/>
  <c r="J178" i="1"/>
  <c r="I178" i="1"/>
  <c r="J177" i="1"/>
  <c r="I177" i="1"/>
  <c r="S176" i="1"/>
  <c r="P176" i="1"/>
  <c r="M176" i="1"/>
  <c r="J176" i="1"/>
  <c r="I176" i="1"/>
  <c r="J175" i="1"/>
  <c r="I175" i="1"/>
  <c r="J173" i="1"/>
  <c r="I173" i="1"/>
  <c r="J172" i="1"/>
  <c r="I172" i="1"/>
  <c r="S171" i="1"/>
  <c r="P171" i="1"/>
  <c r="M171" i="1"/>
  <c r="J171" i="1"/>
  <c r="I171" i="1"/>
  <c r="J170" i="1"/>
  <c r="I170" i="1"/>
  <c r="J168" i="1"/>
  <c r="I168" i="1"/>
  <c r="J167" i="1"/>
  <c r="I167" i="1"/>
  <c r="S166" i="1"/>
  <c r="P166" i="1"/>
  <c r="M166" i="1"/>
  <c r="J166" i="1"/>
  <c r="I166" i="1"/>
  <c r="J165" i="1"/>
  <c r="I165" i="1"/>
  <c r="J163" i="1"/>
  <c r="I163" i="1"/>
  <c r="J162" i="1"/>
  <c r="I162" i="1"/>
  <c r="S161" i="1"/>
  <c r="P161" i="1"/>
  <c r="M161" i="1"/>
  <c r="J161" i="1"/>
  <c r="I161" i="1"/>
  <c r="J160" i="1"/>
  <c r="I160" i="1"/>
  <c r="J158" i="1"/>
  <c r="I158" i="1"/>
  <c r="J157" i="1"/>
  <c r="I157" i="1"/>
  <c r="S156" i="1"/>
  <c r="P156" i="1"/>
  <c r="M156" i="1"/>
  <c r="J156" i="1"/>
  <c r="I156" i="1"/>
  <c r="J155" i="1"/>
  <c r="I155" i="1"/>
  <c r="J153" i="1"/>
  <c r="I153" i="1"/>
  <c r="J152" i="1"/>
  <c r="I152" i="1"/>
  <c r="S151" i="1"/>
  <c r="P151" i="1"/>
  <c r="M151" i="1"/>
  <c r="J151" i="1"/>
  <c r="I151" i="1"/>
  <c r="J150" i="1"/>
  <c r="I150" i="1"/>
  <c r="J148" i="1"/>
  <c r="I148" i="1"/>
  <c r="J147" i="1"/>
  <c r="I147" i="1"/>
  <c r="S146" i="1"/>
  <c r="P146" i="1"/>
  <c r="M146" i="1"/>
  <c r="J146" i="1"/>
  <c r="I146" i="1"/>
  <c r="J145" i="1"/>
  <c r="I145" i="1"/>
  <c r="J143" i="1"/>
  <c r="I143" i="1"/>
  <c r="J142" i="1"/>
  <c r="I142" i="1"/>
  <c r="S141" i="1"/>
  <c r="P141" i="1"/>
  <c r="M141" i="1"/>
  <c r="J141" i="1"/>
  <c r="I141" i="1"/>
  <c r="J140" i="1"/>
  <c r="I140" i="1"/>
  <c r="J138" i="1"/>
  <c r="I138" i="1"/>
  <c r="J137" i="1"/>
  <c r="I137" i="1"/>
  <c r="S136" i="1"/>
  <c r="P136" i="1"/>
  <c r="M136" i="1"/>
  <c r="J136" i="1"/>
  <c r="I136" i="1"/>
  <c r="J135" i="1"/>
  <c r="I135" i="1"/>
  <c r="J133" i="1"/>
  <c r="I133" i="1"/>
  <c r="J132" i="1"/>
  <c r="I132" i="1"/>
  <c r="S131" i="1"/>
  <c r="P131" i="1"/>
  <c r="M131" i="1"/>
  <c r="J131" i="1"/>
  <c r="I131" i="1"/>
  <c r="J130" i="1"/>
  <c r="I130" i="1"/>
  <c r="J128" i="1"/>
  <c r="I128" i="1"/>
  <c r="J127" i="1"/>
  <c r="I127" i="1"/>
  <c r="S126" i="1"/>
  <c r="P126" i="1"/>
  <c r="M126" i="1"/>
  <c r="J126" i="1"/>
  <c r="I126" i="1"/>
  <c r="J125" i="1"/>
  <c r="I125" i="1"/>
  <c r="J123" i="1"/>
  <c r="I123" i="1"/>
  <c r="J122" i="1"/>
  <c r="I122" i="1"/>
  <c r="S121" i="1"/>
  <c r="P121" i="1"/>
  <c r="M121" i="1"/>
  <c r="J121" i="1"/>
  <c r="I121" i="1"/>
  <c r="J120" i="1"/>
  <c r="I120" i="1"/>
  <c r="J118" i="1"/>
  <c r="I118" i="1"/>
  <c r="J117" i="1"/>
  <c r="I117" i="1"/>
  <c r="S116" i="1"/>
  <c r="P116" i="1"/>
  <c r="M116" i="1"/>
  <c r="J116" i="1"/>
  <c r="I116" i="1"/>
  <c r="J115" i="1"/>
  <c r="I115" i="1"/>
  <c r="J113" i="1"/>
  <c r="I113" i="1"/>
  <c r="J112" i="1"/>
  <c r="I112" i="1"/>
  <c r="S111" i="1"/>
  <c r="P111" i="1"/>
  <c r="M111" i="1"/>
  <c r="J111" i="1"/>
  <c r="I111" i="1"/>
  <c r="J110" i="1"/>
  <c r="I110" i="1"/>
  <c r="J108" i="1"/>
  <c r="I108" i="1"/>
  <c r="J107" i="1"/>
  <c r="I107" i="1"/>
  <c r="S106" i="1"/>
  <c r="P106" i="1"/>
  <c r="M106" i="1"/>
  <c r="J106" i="1"/>
  <c r="I106" i="1"/>
  <c r="J105" i="1"/>
  <c r="I105" i="1"/>
  <c r="J103" i="1"/>
  <c r="I103" i="1"/>
  <c r="J102" i="1"/>
  <c r="I102" i="1"/>
  <c r="S101" i="1"/>
  <c r="P101" i="1"/>
  <c r="M101" i="1"/>
  <c r="J101" i="1"/>
  <c r="I101" i="1"/>
  <c r="J100" i="1"/>
  <c r="I100" i="1"/>
  <c r="J98" i="1"/>
  <c r="I98" i="1"/>
  <c r="J97" i="1"/>
  <c r="I97" i="1"/>
  <c r="S96" i="1"/>
  <c r="P96" i="1"/>
  <c r="M96" i="1"/>
  <c r="J96" i="1"/>
  <c r="I96" i="1"/>
  <c r="J95" i="1"/>
  <c r="I95" i="1"/>
  <c r="J93" i="1"/>
  <c r="I93" i="1"/>
  <c r="J92" i="1"/>
  <c r="I92" i="1"/>
  <c r="S91" i="1"/>
  <c r="P91" i="1"/>
  <c r="M91" i="1"/>
  <c r="J91" i="1"/>
  <c r="I91" i="1"/>
  <c r="J90" i="1"/>
  <c r="I90" i="1"/>
  <c r="J88" i="1"/>
  <c r="I88" i="1"/>
  <c r="J87" i="1"/>
  <c r="I87" i="1"/>
  <c r="S86" i="1"/>
  <c r="P86" i="1"/>
  <c r="M86" i="1"/>
  <c r="J86" i="1"/>
  <c r="I86" i="1"/>
  <c r="J85" i="1"/>
  <c r="I85" i="1"/>
  <c r="J83" i="1"/>
  <c r="I83" i="1"/>
  <c r="J82" i="1"/>
  <c r="I82" i="1"/>
  <c r="S81" i="1"/>
  <c r="P81" i="1"/>
  <c r="M81" i="1"/>
  <c r="J81" i="1"/>
  <c r="I81" i="1"/>
  <c r="J80" i="1"/>
  <c r="I80" i="1"/>
  <c r="J78" i="1"/>
  <c r="I78" i="1"/>
  <c r="J77" i="1"/>
  <c r="I77" i="1"/>
  <c r="S76" i="1"/>
  <c r="P76" i="1"/>
  <c r="M76" i="1"/>
  <c r="J76" i="1"/>
  <c r="I76" i="1"/>
  <c r="J75" i="1"/>
  <c r="I75" i="1"/>
  <c r="J73" i="1"/>
  <c r="I73" i="1"/>
  <c r="J72" i="1"/>
  <c r="I72" i="1"/>
  <c r="S71" i="1"/>
  <c r="P71" i="1"/>
  <c r="M71" i="1"/>
  <c r="J71" i="1"/>
  <c r="I71" i="1"/>
  <c r="J70" i="1"/>
  <c r="I70" i="1"/>
  <c r="J68" i="1"/>
  <c r="I68" i="1"/>
  <c r="J67" i="1"/>
  <c r="I67" i="1"/>
  <c r="S66" i="1"/>
  <c r="P66" i="1"/>
  <c r="M66" i="1"/>
  <c r="J66" i="1"/>
  <c r="I66" i="1"/>
  <c r="J65" i="1"/>
  <c r="I65" i="1"/>
  <c r="J63" i="1"/>
  <c r="I63" i="1"/>
  <c r="J62" i="1"/>
  <c r="I62" i="1"/>
  <c r="S61" i="1"/>
  <c r="P61" i="1"/>
  <c r="M61" i="1"/>
  <c r="J61" i="1"/>
  <c r="I61" i="1"/>
  <c r="J60" i="1"/>
  <c r="I60" i="1"/>
  <c r="J58" i="1"/>
  <c r="I58" i="1"/>
  <c r="J57" i="1"/>
  <c r="I57" i="1"/>
  <c r="S56" i="1"/>
  <c r="P56" i="1"/>
  <c r="M56" i="1"/>
  <c r="J56" i="1"/>
  <c r="I56" i="1"/>
  <c r="J55" i="1"/>
  <c r="I55" i="1"/>
  <c r="J53" i="1"/>
  <c r="I53" i="1"/>
  <c r="J52" i="1"/>
  <c r="I52" i="1"/>
  <c r="S51" i="1"/>
  <c r="P51" i="1"/>
  <c r="M51" i="1"/>
  <c r="J51" i="1"/>
  <c r="I51" i="1"/>
  <c r="J50" i="1"/>
  <c r="I50" i="1"/>
  <c r="J48" i="1"/>
  <c r="I48" i="1"/>
  <c r="J47" i="1"/>
  <c r="I47" i="1"/>
  <c r="S46" i="1"/>
  <c r="P46" i="1"/>
  <c r="M46" i="1"/>
  <c r="J46" i="1"/>
  <c r="I46" i="1"/>
  <c r="J45" i="1"/>
  <c r="I45" i="1"/>
  <c r="J43" i="1"/>
  <c r="I43" i="1"/>
  <c r="J42" i="1"/>
  <c r="I42" i="1"/>
  <c r="S41" i="1"/>
  <c r="P41" i="1"/>
  <c r="M41" i="1"/>
  <c r="J41" i="1"/>
  <c r="I41" i="1"/>
  <c r="J40" i="1"/>
  <c r="I40" i="1"/>
  <c r="J38" i="1"/>
  <c r="I38" i="1"/>
  <c r="J37" i="1"/>
  <c r="I37" i="1"/>
  <c r="S36" i="1"/>
  <c r="P36" i="1"/>
  <c r="M36" i="1"/>
  <c r="J36" i="1"/>
  <c r="I36" i="1"/>
  <c r="J35" i="1"/>
  <c r="I35" i="1"/>
  <c r="J33" i="1"/>
  <c r="I33" i="1"/>
  <c r="J32" i="1"/>
  <c r="I32" i="1"/>
  <c r="S31" i="1"/>
  <c r="P31" i="1"/>
  <c r="M31" i="1"/>
  <c r="J31" i="1"/>
  <c r="I31" i="1"/>
  <c r="J30" i="1"/>
  <c r="I30" i="1"/>
  <c r="J28" i="1"/>
  <c r="I28" i="1"/>
  <c r="J27" i="1"/>
  <c r="I27" i="1"/>
  <c r="S26" i="1"/>
  <c r="P26" i="1"/>
  <c r="M26" i="1"/>
  <c r="J26" i="1"/>
  <c r="J25" i="1"/>
  <c r="I25" i="1"/>
  <c r="J23" i="1"/>
  <c r="I23" i="1"/>
  <c r="J22" i="1"/>
  <c r="I22" i="1"/>
  <c r="S21" i="1"/>
  <c r="P21" i="1"/>
  <c r="M21" i="1"/>
  <c r="J21" i="1"/>
  <c r="J20" i="1"/>
  <c r="I20" i="1"/>
  <c r="J18" i="1"/>
  <c r="I18" i="1"/>
  <c r="J17" i="1"/>
  <c r="I17" i="1"/>
  <c r="S16" i="1"/>
  <c r="P16" i="1"/>
  <c r="M16" i="1"/>
  <c r="J16" i="1"/>
  <c r="I16" i="1"/>
  <c r="J15" i="1"/>
  <c r="I15" i="1"/>
  <c r="I13" i="1"/>
  <c r="I12" i="1"/>
  <c r="S11" i="1"/>
  <c r="P11" i="1"/>
  <c r="M11" i="1"/>
  <c r="I11" i="1"/>
  <c r="J10" i="1"/>
  <c r="J11" i="1" s="1"/>
  <c r="I10" i="1"/>
  <c r="J8" i="1"/>
  <c r="I8" i="1"/>
  <c r="J7" i="1"/>
  <c r="I7" i="1"/>
  <c r="S6" i="1"/>
  <c r="P6" i="1"/>
  <c r="M6" i="1"/>
  <c r="J6" i="1"/>
  <c r="I6" i="1"/>
  <c r="J5" i="1"/>
  <c r="I5" i="1"/>
  <c r="B5" i="1"/>
  <c r="A5" i="1"/>
  <c r="B6" i="1" s="1"/>
  <c r="B4" i="1"/>
  <c r="AG349" i="1" l="1"/>
  <c r="AE345" i="1" s="1"/>
  <c r="AE346" i="1"/>
  <c r="AE278" i="1"/>
  <c r="AG254" i="1"/>
  <c r="AE258" i="1" s="1"/>
  <c r="AE117" i="1"/>
  <c r="AG69" i="1"/>
  <c r="AE67" i="1" s="1"/>
  <c r="AG64" i="1"/>
  <c r="AE62" i="1" s="1"/>
  <c r="AG54" i="1"/>
  <c r="AE58" i="1" s="1"/>
  <c r="AE232" i="1"/>
  <c r="AE43" i="1"/>
  <c r="AG314" i="1"/>
  <c r="AE310" i="1" s="1"/>
  <c r="AE376" i="1"/>
  <c r="AG369" i="1"/>
  <c r="AE370" i="1" s="1"/>
  <c r="AG329" i="1"/>
  <c r="AE330" i="1" s="1"/>
  <c r="AE301" i="1"/>
  <c r="AE298" i="1"/>
  <c r="AG269" i="1"/>
  <c r="AE272" i="1" s="1"/>
  <c r="AG239" i="1"/>
  <c r="AE235" i="1" s="1"/>
  <c r="AE220" i="1"/>
  <c r="AE196" i="1"/>
  <c r="AG169" i="1"/>
  <c r="AE168" i="1" s="1"/>
  <c r="AE175" i="1"/>
  <c r="AG149" i="1"/>
  <c r="AE145" i="1" s="1"/>
  <c r="AE142" i="1"/>
  <c r="AE101" i="1"/>
  <c r="AG109" i="1"/>
  <c r="AE107" i="1" s="1"/>
  <c r="AG34" i="1"/>
  <c r="AE38" i="1" s="1"/>
  <c r="AG189" i="1"/>
  <c r="AE185" i="1" s="1"/>
  <c r="AE103" i="1"/>
  <c r="AE221" i="1"/>
  <c r="AE216" i="1"/>
  <c r="AE358" i="1"/>
  <c r="AE100" i="1"/>
  <c r="AE102" i="1"/>
  <c r="AE338" i="1"/>
  <c r="AE305" i="1"/>
  <c r="AE225" i="1"/>
  <c r="AE308" i="1"/>
  <c r="AE307" i="1"/>
  <c r="AE306" i="1"/>
  <c r="AE223" i="1"/>
  <c r="AG209" i="1"/>
  <c r="AE213" i="1" s="1"/>
  <c r="AE245" i="1"/>
  <c r="AE303" i="1"/>
  <c r="AE362" i="1"/>
  <c r="AE176" i="1"/>
  <c r="AE222" i="1"/>
  <c r="AC293" i="1"/>
  <c r="AC56" i="1"/>
  <c r="AE325" i="1"/>
  <c r="AC211" i="1"/>
  <c r="AE200" i="1"/>
  <c r="AC290" i="1"/>
  <c r="AG289" i="1"/>
  <c r="AE288" i="1" s="1"/>
  <c r="AD326" i="1"/>
  <c r="AC75" i="1"/>
  <c r="AC71" i="1"/>
  <c r="AD193" i="1"/>
  <c r="AC63" i="1"/>
  <c r="AD78" i="1"/>
  <c r="AC80" i="1"/>
  <c r="AC62" i="1"/>
  <c r="AC326" i="1"/>
  <c r="AC315" i="1"/>
  <c r="AD82" i="1"/>
  <c r="AC82" i="1"/>
  <c r="AE195" i="1"/>
  <c r="AD42" i="1"/>
  <c r="AC42" i="1"/>
  <c r="AD73" i="1"/>
  <c r="AC73" i="1"/>
  <c r="AD77" i="1"/>
  <c r="AC77" i="1"/>
  <c r="AD55" i="1"/>
  <c r="AC55" i="1"/>
  <c r="AD72" i="1"/>
  <c r="AC72" i="1"/>
  <c r="AE361" i="1"/>
  <c r="AE302" i="1"/>
  <c r="AD83" i="1"/>
  <c r="AC83" i="1"/>
  <c r="AD242" i="1"/>
  <c r="AC242" i="1"/>
  <c r="AD57" i="1"/>
  <c r="AC57" i="1"/>
  <c r="AD70" i="1"/>
  <c r="AC70" i="1"/>
  <c r="AC193" i="1"/>
  <c r="AD58" i="1"/>
  <c r="AC58" i="1"/>
  <c r="AD81" i="1"/>
  <c r="AC81" i="1"/>
  <c r="AE300" i="1"/>
  <c r="AD37" i="1"/>
  <c r="AC37" i="1"/>
  <c r="AD75" i="1"/>
  <c r="AE201" i="1"/>
  <c r="AD378" i="1"/>
  <c r="AC378" i="1"/>
  <c r="AD63" i="1"/>
  <c r="AE233" i="1"/>
  <c r="AE76" i="1"/>
  <c r="AE227" i="1"/>
  <c r="AE230" i="1"/>
  <c r="AE198" i="1"/>
  <c r="AE226" i="1"/>
  <c r="AE363" i="1"/>
  <c r="AE127" i="1"/>
  <c r="AE228" i="1"/>
  <c r="AE197" i="1"/>
  <c r="AE203" i="1"/>
  <c r="AE261" i="1"/>
  <c r="AE155" i="1"/>
  <c r="AE231" i="1"/>
  <c r="AE360" i="1"/>
  <c r="AE260" i="1"/>
  <c r="AE343" i="1"/>
  <c r="AE317" i="1"/>
  <c r="AE337" i="1"/>
  <c r="AE333" i="1"/>
  <c r="AE263" i="1"/>
  <c r="AE262" i="1"/>
  <c r="AE63" i="1"/>
  <c r="AE336" i="1"/>
  <c r="AE342" i="1"/>
  <c r="AE275" i="1"/>
  <c r="AE158" i="1"/>
  <c r="AE276" i="1"/>
  <c r="AE135" i="1"/>
  <c r="AE202" i="1"/>
  <c r="AE218" i="1"/>
  <c r="AE217" i="1"/>
  <c r="AE335" i="1"/>
  <c r="AE78" i="1"/>
  <c r="AE340" i="1"/>
  <c r="AE181" i="1"/>
  <c r="AE182" i="1"/>
  <c r="AE183" i="1"/>
  <c r="AE246" i="1"/>
  <c r="AE157" i="1"/>
  <c r="AE178" i="1"/>
  <c r="AE141" i="1"/>
  <c r="AE138" i="1"/>
  <c r="AE180" i="1"/>
  <c r="AE177" i="1"/>
  <c r="AE42" i="1"/>
  <c r="AE156" i="1"/>
  <c r="AE312" i="1"/>
  <c r="AE118" i="1"/>
  <c r="AE215" i="1"/>
  <c r="AE55" i="1"/>
  <c r="AE136" i="1"/>
  <c r="AE57" i="1"/>
  <c r="AE68" i="1"/>
  <c r="AE316" i="1"/>
  <c r="AE375" i="1"/>
  <c r="AE143" i="1"/>
  <c r="AE137" i="1"/>
  <c r="AE140" i="1"/>
  <c r="AE311" i="1"/>
  <c r="AE161" i="1"/>
  <c r="AE162" i="1"/>
  <c r="AE160" i="1"/>
  <c r="AE163" i="1"/>
  <c r="AE253" i="1"/>
  <c r="AE248" i="1"/>
  <c r="AE66" i="1"/>
  <c r="AE357" i="1"/>
  <c r="AE133" i="1"/>
  <c r="AE130" i="1"/>
  <c r="AE56" i="1"/>
  <c r="AE377" i="1"/>
  <c r="AE125" i="1"/>
  <c r="AE292" i="1"/>
  <c r="AE171" i="1"/>
  <c r="AE116" i="1"/>
  <c r="AE321" i="1"/>
  <c r="AE320" i="1"/>
  <c r="AE323" i="1"/>
  <c r="AE351" i="1"/>
  <c r="AE352" i="1"/>
  <c r="AE281" i="1"/>
  <c r="AE115" i="1"/>
  <c r="AE378" i="1"/>
  <c r="AE282" i="1"/>
  <c r="AE126" i="1"/>
  <c r="AE251" i="1"/>
  <c r="AE372" i="1"/>
  <c r="AE356" i="1"/>
  <c r="AE172" i="1"/>
  <c r="AE75" i="1"/>
  <c r="AE283" i="1"/>
  <c r="AE297" i="1"/>
  <c r="AE247" i="1"/>
  <c r="AE61" i="1"/>
  <c r="AE277" i="1"/>
  <c r="AE132" i="1"/>
  <c r="AE128" i="1"/>
  <c r="AE131" i="1"/>
  <c r="AE53" i="1"/>
  <c r="AE48" i="1"/>
  <c r="AE46" i="1"/>
  <c r="AE51" i="1"/>
  <c r="AE45" i="1"/>
  <c r="AE47" i="1"/>
  <c r="AE52" i="1"/>
  <c r="AE371" i="1"/>
  <c r="AE296" i="1"/>
  <c r="AE40" i="1"/>
  <c r="AE280" i="1"/>
  <c r="AE123" i="1"/>
  <c r="AE120" i="1"/>
  <c r="AE121" i="1"/>
  <c r="AE122" i="1"/>
  <c r="AE110" i="1"/>
  <c r="AE111" i="1"/>
  <c r="AE112" i="1"/>
  <c r="AE77" i="1"/>
  <c r="AE322" i="1"/>
  <c r="AE355" i="1"/>
  <c r="AE41" i="1"/>
  <c r="AE373" i="1"/>
  <c r="AE295" i="1"/>
  <c r="AC317" i="1"/>
  <c r="AD56" i="1"/>
  <c r="AC38" i="1"/>
  <c r="AC16" i="1"/>
  <c r="N83" i="1"/>
  <c r="T382" i="1"/>
  <c r="U382" i="1"/>
  <c r="U380" i="1"/>
  <c r="T380" i="1"/>
  <c r="T384" i="1"/>
  <c r="U384" i="1"/>
  <c r="T383" i="1"/>
  <c r="U383" i="1"/>
  <c r="T381" i="1"/>
  <c r="U381" i="1"/>
  <c r="T377" i="1"/>
  <c r="U377" i="1"/>
  <c r="T375" i="1"/>
  <c r="U375" i="1"/>
  <c r="T378" i="1"/>
  <c r="U378" i="1"/>
  <c r="U379" i="1"/>
  <c r="T379" i="1"/>
  <c r="T376" i="1"/>
  <c r="U376" i="1"/>
  <c r="T371" i="1"/>
  <c r="U371" i="1"/>
  <c r="T372" i="1"/>
  <c r="U372" i="1"/>
  <c r="U373" i="1"/>
  <c r="T374" i="1"/>
  <c r="U374" i="1"/>
  <c r="T373" i="1"/>
  <c r="T370" i="1"/>
  <c r="U370" i="1"/>
  <c r="T367" i="1"/>
  <c r="U367" i="1"/>
  <c r="U365" i="1"/>
  <c r="T365" i="1"/>
  <c r="U369" i="1"/>
  <c r="T369" i="1"/>
  <c r="U368" i="1"/>
  <c r="T368" i="1"/>
  <c r="T366" i="1"/>
  <c r="U366" i="1"/>
  <c r="T362" i="1"/>
  <c r="U362" i="1"/>
  <c r="T360" i="1"/>
  <c r="U360" i="1"/>
  <c r="U363" i="1"/>
  <c r="U364" i="1"/>
  <c r="T363" i="1"/>
  <c r="T364" i="1"/>
  <c r="U361" i="1"/>
  <c r="T361" i="1"/>
  <c r="T356" i="1"/>
  <c r="U356" i="1"/>
  <c r="T357" i="1"/>
  <c r="U357" i="1"/>
  <c r="T355" i="1"/>
  <c r="U355" i="1"/>
  <c r="T358" i="1"/>
  <c r="U358" i="1"/>
  <c r="U359" i="1"/>
  <c r="T359" i="1"/>
  <c r="T352" i="1"/>
  <c r="U352" i="1"/>
  <c r="T350" i="1"/>
  <c r="U350" i="1"/>
  <c r="T353" i="1"/>
  <c r="T354" i="1"/>
  <c r="U353" i="1"/>
  <c r="U354" i="1"/>
  <c r="T351" i="1"/>
  <c r="U351" i="1"/>
  <c r="T349" i="1"/>
  <c r="T348" i="1"/>
  <c r="U348" i="1"/>
  <c r="U349" i="1"/>
  <c r="U346" i="1"/>
  <c r="T346" i="1"/>
  <c r="T347" i="1"/>
  <c r="U347" i="1"/>
  <c r="T345" i="1"/>
  <c r="U345" i="1"/>
  <c r="T342" i="1"/>
  <c r="U342" i="1"/>
  <c r="T340" i="1"/>
  <c r="U340" i="1"/>
  <c r="T343" i="1"/>
  <c r="U343" i="1"/>
  <c r="T344" i="1"/>
  <c r="U344" i="1"/>
  <c r="T341" i="1"/>
  <c r="U341" i="1"/>
  <c r="T335" i="1"/>
  <c r="U335" i="1"/>
  <c r="U338" i="1"/>
  <c r="T339" i="1"/>
  <c r="U339" i="1"/>
  <c r="T338" i="1"/>
  <c r="T336" i="1"/>
  <c r="U336" i="1"/>
  <c r="T337" i="1"/>
  <c r="U337" i="1"/>
  <c r="T331" i="1"/>
  <c r="U331" i="1"/>
  <c r="T332" i="1"/>
  <c r="U332" i="1"/>
  <c r="T330" i="1"/>
  <c r="U330" i="1"/>
  <c r="U333" i="1"/>
  <c r="T334" i="1"/>
  <c r="T333" i="1"/>
  <c r="U334" i="1"/>
  <c r="T327" i="1"/>
  <c r="U327" i="1"/>
  <c r="T325" i="1"/>
  <c r="U325" i="1"/>
  <c r="T328" i="1"/>
  <c r="U328" i="1"/>
  <c r="T329" i="1"/>
  <c r="U329" i="1"/>
  <c r="T326" i="1"/>
  <c r="U326" i="1"/>
  <c r="U323" i="1"/>
  <c r="U324" i="1"/>
  <c r="T324" i="1"/>
  <c r="T323" i="1"/>
  <c r="T321" i="1"/>
  <c r="U321" i="1"/>
  <c r="T320" i="1"/>
  <c r="U320" i="1"/>
  <c r="T322" i="1"/>
  <c r="U322" i="1"/>
  <c r="T316" i="1"/>
  <c r="U316" i="1"/>
  <c r="U318" i="1"/>
  <c r="T319" i="1"/>
  <c r="U319" i="1"/>
  <c r="T318" i="1"/>
  <c r="T317" i="1"/>
  <c r="U317" i="1"/>
  <c r="T315" i="1"/>
  <c r="U315" i="1"/>
  <c r="T311" i="1"/>
  <c r="U311" i="1"/>
  <c r="T312" i="1"/>
  <c r="U312" i="1"/>
  <c r="T310" i="1"/>
  <c r="U310" i="1"/>
  <c r="T313" i="1"/>
  <c r="U313" i="1"/>
  <c r="T314" i="1"/>
  <c r="U314" i="1"/>
  <c r="T307" i="1"/>
  <c r="U307" i="1"/>
  <c r="T305" i="1"/>
  <c r="U305" i="1"/>
  <c r="T308" i="1"/>
  <c r="T309" i="1"/>
  <c r="U308" i="1"/>
  <c r="U309" i="1"/>
  <c r="U306" i="1"/>
  <c r="T306" i="1"/>
  <c r="T302" i="1"/>
  <c r="U302" i="1"/>
  <c r="U300" i="1"/>
  <c r="T300" i="1"/>
  <c r="U303" i="1"/>
  <c r="T303" i="1"/>
  <c r="T304" i="1"/>
  <c r="U304" i="1"/>
  <c r="T301" i="1"/>
  <c r="U301" i="1"/>
  <c r="U296" i="1"/>
  <c r="T296" i="1"/>
  <c r="T295" i="1"/>
  <c r="U295" i="1"/>
  <c r="U298" i="1"/>
  <c r="T299" i="1"/>
  <c r="T298" i="1"/>
  <c r="U299" i="1"/>
  <c r="T297" i="1"/>
  <c r="U297" i="1"/>
  <c r="U292" i="1"/>
  <c r="T292" i="1"/>
  <c r="T290" i="1"/>
  <c r="U290" i="1"/>
  <c r="U293" i="1"/>
  <c r="T294" i="1"/>
  <c r="T293" i="1"/>
  <c r="U294" i="1"/>
  <c r="T291" i="1"/>
  <c r="U291" i="1"/>
  <c r="T287" i="1"/>
  <c r="U287" i="1"/>
  <c r="T285" i="1"/>
  <c r="U285" i="1"/>
  <c r="T288" i="1"/>
  <c r="U288" i="1"/>
  <c r="T289" i="1"/>
  <c r="U289" i="1"/>
  <c r="T286" i="1"/>
  <c r="U286" i="1"/>
  <c r="T282" i="1"/>
  <c r="U282" i="1"/>
  <c r="T280" i="1"/>
  <c r="U280" i="1"/>
  <c r="T283" i="1"/>
  <c r="U283" i="1"/>
  <c r="T284" i="1"/>
  <c r="U284" i="1"/>
  <c r="U281" i="1"/>
  <c r="T281" i="1"/>
  <c r="T277" i="1"/>
  <c r="U277" i="1"/>
  <c r="T275" i="1"/>
  <c r="U275" i="1"/>
  <c r="T278" i="1"/>
  <c r="U278" i="1"/>
  <c r="T279" i="1"/>
  <c r="U279" i="1"/>
  <c r="T276" i="1"/>
  <c r="U276" i="1"/>
  <c r="U273" i="1"/>
  <c r="T274" i="1"/>
  <c r="U274" i="1"/>
  <c r="T273" i="1"/>
  <c r="T271" i="1"/>
  <c r="U271" i="1"/>
  <c r="T272" i="1"/>
  <c r="U272" i="1"/>
  <c r="T270" i="1"/>
  <c r="U270" i="1"/>
  <c r="U266" i="1"/>
  <c r="T266" i="1"/>
  <c r="T267" i="1"/>
  <c r="U267" i="1"/>
  <c r="T265" i="1"/>
  <c r="U265" i="1"/>
  <c r="T268" i="1"/>
  <c r="T269" i="1"/>
  <c r="U269" i="1"/>
  <c r="U268" i="1"/>
  <c r="T262" i="1"/>
  <c r="U262" i="1"/>
  <c r="T260" i="1"/>
  <c r="U260" i="1"/>
  <c r="T263" i="1"/>
  <c r="U263" i="1"/>
  <c r="T264" i="1"/>
  <c r="U264" i="1"/>
  <c r="T261" i="1"/>
  <c r="U261" i="1"/>
  <c r="T257" i="1"/>
  <c r="U257" i="1"/>
  <c r="T255" i="1"/>
  <c r="U255" i="1"/>
  <c r="U258" i="1"/>
  <c r="T259" i="1"/>
  <c r="U259" i="1"/>
  <c r="T258" i="1"/>
  <c r="T256" i="1"/>
  <c r="U256" i="1"/>
  <c r="T252" i="1"/>
  <c r="U252" i="1"/>
  <c r="T250" i="1"/>
  <c r="U250" i="1"/>
  <c r="T253" i="1"/>
  <c r="U253" i="1"/>
  <c r="T254" i="1"/>
  <c r="U254" i="1"/>
  <c r="T251" i="1"/>
  <c r="U251" i="1"/>
  <c r="T248" i="1"/>
  <c r="T249" i="1"/>
  <c r="U249" i="1"/>
  <c r="U248" i="1"/>
  <c r="T246" i="1"/>
  <c r="U246" i="1"/>
  <c r="U247" i="1"/>
  <c r="T247" i="1"/>
  <c r="T245" i="1"/>
  <c r="U245" i="1"/>
  <c r="T243" i="1"/>
  <c r="T244" i="1"/>
  <c r="U244" i="1"/>
  <c r="U243" i="1"/>
  <c r="U241" i="1"/>
  <c r="T241" i="1"/>
  <c r="T242" i="1"/>
  <c r="U242" i="1"/>
  <c r="T240" i="1"/>
  <c r="U240" i="1"/>
  <c r="T235" i="1"/>
  <c r="U235" i="1"/>
  <c r="T237" i="1"/>
  <c r="U237" i="1"/>
  <c r="U238" i="1"/>
  <c r="T239" i="1"/>
  <c r="U239" i="1"/>
  <c r="T238" i="1"/>
  <c r="T236" i="1"/>
  <c r="U236" i="1"/>
  <c r="T232" i="1"/>
  <c r="U232" i="1"/>
  <c r="U230" i="1"/>
  <c r="T230" i="1"/>
  <c r="T233" i="1"/>
  <c r="U233" i="1"/>
  <c r="U234" i="1"/>
  <c r="T234" i="1"/>
  <c r="T231" i="1"/>
  <c r="U231" i="1"/>
  <c r="U226" i="1"/>
  <c r="T226" i="1"/>
  <c r="T227" i="1"/>
  <c r="U227" i="1"/>
  <c r="T225" i="1"/>
  <c r="U225" i="1"/>
  <c r="T228" i="1"/>
  <c r="U228" i="1"/>
  <c r="U229" i="1"/>
  <c r="T229" i="1"/>
  <c r="T222" i="1"/>
  <c r="U222" i="1"/>
  <c r="T220" i="1"/>
  <c r="U220" i="1"/>
  <c r="T223" i="1"/>
  <c r="U223" i="1"/>
  <c r="U224" i="1"/>
  <c r="T224" i="1"/>
  <c r="T221" i="1"/>
  <c r="U221" i="1"/>
  <c r="U217" i="1"/>
  <c r="T217" i="1"/>
  <c r="U215" i="1"/>
  <c r="T215" i="1"/>
  <c r="U218" i="1"/>
  <c r="U219" i="1"/>
  <c r="T218" i="1"/>
  <c r="T219" i="1"/>
  <c r="T216" i="1"/>
  <c r="U216" i="1"/>
  <c r="T212" i="1"/>
  <c r="U212" i="1"/>
  <c r="T210" i="1"/>
  <c r="U210" i="1"/>
  <c r="T213" i="1"/>
  <c r="U213" i="1"/>
  <c r="T214" i="1"/>
  <c r="U214" i="1"/>
  <c r="T211" i="1"/>
  <c r="U211" i="1"/>
  <c r="T206" i="1"/>
  <c r="U206" i="1"/>
  <c r="U207" i="1"/>
  <c r="T207" i="1"/>
  <c r="T205" i="1"/>
  <c r="U205" i="1"/>
  <c r="T208" i="1"/>
  <c r="U208" i="1"/>
  <c r="U209" i="1"/>
  <c r="T209" i="1"/>
  <c r="T202" i="1"/>
  <c r="U202" i="1"/>
  <c r="T200" i="1"/>
  <c r="U200" i="1"/>
  <c r="U203" i="1"/>
  <c r="T204" i="1"/>
  <c r="U204" i="1"/>
  <c r="T203" i="1"/>
  <c r="U201" i="1"/>
  <c r="T201" i="1"/>
  <c r="U197" i="1"/>
  <c r="T197" i="1"/>
  <c r="T195" i="1"/>
  <c r="U195" i="1"/>
  <c r="T198" i="1"/>
  <c r="U198" i="1"/>
  <c r="T199" i="1"/>
  <c r="U199" i="1"/>
  <c r="T196" i="1"/>
  <c r="U196" i="1"/>
  <c r="T192" i="1"/>
  <c r="U192" i="1"/>
  <c r="T190" i="1"/>
  <c r="U190" i="1"/>
  <c r="T193" i="1"/>
  <c r="U193" i="1"/>
  <c r="T194" i="1"/>
  <c r="U194" i="1"/>
  <c r="T191" i="1"/>
  <c r="U191" i="1"/>
  <c r="T189" i="1"/>
  <c r="U188" i="1"/>
  <c r="U189" i="1"/>
  <c r="T188" i="1"/>
  <c r="U185" i="1"/>
  <c r="T185" i="1"/>
  <c r="T186" i="1"/>
  <c r="U186" i="1"/>
  <c r="T187" i="1"/>
  <c r="U187" i="1"/>
  <c r="T180" i="1"/>
  <c r="U180" i="1"/>
  <c r="T183" i="1"/>
  <c r="U183" i="1"/>
  <c r="T184" i="1"/>
  <c r="U184" i="1"/>
  <c r="T181" i="1"/>
  <c r="U181" i="1"/>
  <c r="T182" i="1"/>
  <c r="U182" i="1"/>
  <c r="T177" i="1"/>
  <c r="U177" i="1"/>
  <c r="T175" i="1"/>
  <c r="U175" i="1"/>
  <c r="T178" i="1"/>
  <c r="U178" i="1"/>
  <c r="T179" i="1"/>
  <c r="U179" i="1"/>
  <c r="T176" i="1"/>
  <c r="U176" i="1"/>
  <c r="T172" i="1"/>
  <c r="U172" i="1"/>
  <c r="T171" i="1"/>
  <c r="U171" i="1"/>
  <c r="T170" i="1"/>
  <c r="U170" i="1"/>
  <c r="T173" i="1"/>
  <c r="U173" i="1"/>
  <c r="T174" i="1"/>
  <c r="U174" i="1"/>
  <c r="T167" i="1"/>
  <c r="U167" i="1"/>
  <c r="T165" i="1"/>
  <c r="U165" i="1"/>
  <c r="U168" i="1"/>
  <c r="T169" i="1"/>
  <c r="U169" i="1"/>
  <c r="T168" i="1"/>
  <c r="T166" i="1"/>
  <c r="U166" i="1"/>
  <c r="U163" i="1"/>
  <c r="T164" i="1"/>
  <c r="U164" i="1"/>
  <c r="T163" i="1"/>
  <c r="T162" i="1"/>
  <c r="U162" i="1"/>
  <c r="T160" i="1"/>
  <c r="U160" i="1"/>
  <c r="T161" i="1"/>
  <c r="U161" i="1"/>
  <c r="T157" i="1"/>
  <c r="U157" i="1"/>
  <c r="T155" i="1"/>
  <c r="U155" i="1"/>
  <c r="T158" i="1"/>
  <c r="U158" i="1"/>
  <c r="T159" i="1"/>
  <c r="U159" i="1"/>
  <c r="T156" i="1"/>
  <c r="U156" i="1"/>
  <c r="T152" i="1"/>
  <c r="U152" i="1"/>
  <c r="T150" i="1"/>
  <c r="U150" i="1"/>
  <c r="T153" i="1"/>
  <c r="U153" i="1"/>
  <c r="T154" i="1"/>
  <c r="U154" i="1"/>
  <c r="T151" i="1"/>
  <c r="U151" i="1"/>
  <c r="T147" i="1"/>
  <c r="U147" i="1"/>
  <c r="T145" i="1"/>
  <c r="U145" i="1"/>
  <c r="T146" i="1"/>
  <c r="U146" i="1"/>
  <c r="T148" i="1"/>
  <c r="U148" i="1"/>
  <c r="T149" i="1"/>
  <c r="U149" i="1"/>
  <c r="T141" i="1"/>
  <c r="U141" i="1"/>
  <c r="U143" i="1"/>
  <c r="T144" i="1"/>
  <c r="U144" i="1"/>
  <c r="T143" i="1"/>
  <c r="T142" i="1"/>
  <c r="U142" i="1"/>
  <c r="T140" i="1"/>
  <c r="U140" i="1"/>
  <c r="T136" i="1"/>
  <c r="U136" i="1"/>
  <c r="U138" i="1"/>
  <c r="T139" i="1"/>
  <c r="T138" i="1"/>
  <c r="U139" i="1"/>
  <c r="T137" i="1"/>
  <c r="U137" i="1"/>
  <c r="T135" i="1"/>
  <c r="U135" i="1"/>
  <c r="T131" i="1"/>
  <c r="U131" i="1"/>
  <c r="T132" i="1"/>
  <c r="U132" i="1"/>
  <c r="T130" i="1"/>
  <c r="U130" i="1"/>
  <c r="U133" i="1"/>
  <c r="T134" i="1"/>
  <c r="U134" i="1"/>
  <c r="T133" i="1"/>
  <c r="T127" i="1"/>
  <c r="U127" i="1"/>
  <c r="T125" i="1"/>
  <c r="U125" i="1"/>
  <c r="T128" i="1"/>
  <c r="U128" i="1"/>
  <c r="U129" i="1"/>
  <c r="T129" i="1"/>
  <c r="T126" i="1"/>
  <c r="U126" i="1"/>
  <c r="T121" i="1"/>
  <c r="U121" i="1"/>
  <c r="T122" i="1"/>
  <c r="U122" i="1"/>
  <c r="T120" i="1"/>
  <c r="U120" i="1"/>
  <c r="T123" i="1"/>
  <c r="U123" i="1"/>
  <c r="T124" i="1"/>
  <c r="U124" i="1"/>
  <c r="U117" i="1"/>
  <c r="T117" i="1"/>
  <c r="T115" i="1"/>
  <c r="U115" i="1"/>
  <c r="T118" i="1"/>
  <c r="U118" i="1"/>
  <c r="U119" i="1"/>
  <c r="T119" i="1"/>
  <c r="T116" i="1"/>
  <c r="U116" i="1"/>
  <c r="U112" i="1"/>
  <c r="T112" i="1"/>
  <c r="T111" i="1"/>
  <c r="U111" i="1"/>
  <c r="T110" i="1"/>
  <c r="U110" i="1"/>
  <c r="T113" i="1"/>
  <c r="U113" i="1"/>
  <c r="T114" i="1"/>
  <c r="U114" i="1"/>
  <c r="T105" i="1"/>
  <c r="U105" i="1"/>
  <c r="T107" i="1"/>
  <c r="U107" i="1"/>
  <c r="U108" i="1"/>
  <c r="T109" i="1"/>
  <c r="U109" i="1"/>
  <c r="T108" i="1"/>
  <c r="T106" i="1"/>
  <c r="U106" i="1"/>
  <c r="T102" i="1"/>
  <c r="U102" i="1"/>
  <c r="T100" i="1"/>
  <c r="U100" i="1"/>
  <c r="T103" i="1"/>
  <c r="U103" i="1"/>
  <c r="U104" i="1"/>
  <c r="T104" i="1"/>
  <c r="T101" i="1"/>
  <c r="U101" i="1"/>
  <c r="T97" i="1"/>
  <c r="U97" i="1"/>
  <c r="T95" i="1"/>
  <c r="U95" i="1"/>
  <c r="T98" i="1"/>
  <c r="U98" i="1"/>
  <c r="T99" i="1"/>
  <c r="U99" i="1"/>
  <c r="T96" i="1"/>
  <c r="U96" i="1"/>
  <c r="T91" i="1"/>
  <c r="U91" i="1"/>
  <c r="T93" i="1"/>
  <c r="U93" i="1"/>
  <c r="U94" i="1"/>
  <c r="T94" i="1"/>
  <c r="T92" i="1"/>
  <c r="U92" i="1"/>
  <c r="T90" i="1"/>
  <c r="U90" i="1"/>
  <c r="U87" i="1"/>
  <c r="T87" i="1"/>
  <c r="T88" i="1"/>
  <c r="U88" i="1"/>
  <c r="U89" i="1"/>
  <c r="T89" i="1"/>
  <c r="T85" i="1"/>
  <c r="U85" i="1"/>
  <c r="T86" i="1"/>
  <c r="U86" i="1"/>
  <c r="T84" i="1"/>
  <c r="U84" i="1"/>
  <c r="T83" i="1"/>
  <c r="U83" i="1"/>
  <c r="T81" i="1"/>
  <c r="U81" i="1"/>
  <c r="T80" i="1"/>
  <c r="U80" i="1"/>
  <c r="T82" i="1"/>
  <c r="U82" i="1"/>
  <c r="T76" i="1"/>
  <c r="U76" i="1"/>
  <c r="U79" i="1"/>
  <c r="T78" i="1"/>
  <c r="U78" i="1"/>
  <c r="T79" i="1"/>
  <c r="U77" i="1"/>
  <c r="T77" i="1"/>
  <c r="T75" i="1"/>
  <c r="U75" i="1"/>
  <c r="T72" i="1"/>
  <c r="U72" i="1"/>
  <c r="T70" i="1"/>
  <c r="U70" i="1"/>
  <c r="U73" i="1"/>
  <c r="T74" i="1"/>
  <c r="U74" i="1"/>
  <c r="T73" i="1"/>
  <c r="T71" i="1"/>
  <c r="U71" i="1"/>
  <c r="T67" i="1"/>
  <c r="U67" i="1"/>
  <c r="T65" i="1"/>
  <c r="U65" i="1"/>
  <c r="U68" i="1"/>
  <c r="T69" i="1"/>
  <c r="U69" i="1"/>
  <c r="T68" i="1"/>
  <c r="T66" i="1"/>
  <c r="U66" i="1"/>
  <c r="T62" i="1"/>
  <c r="U62" i="1"/>
  <c r="U63" i="1"/>
  <c r="T64" i="1"/>
  <c r="U64" i="1"/>
  <c r="T63" i="1"/>
  <c r="T60" i="1"/>
  <c r="U60" i="1"/>
  <c r="T61" i="1"/>
  <c r="U61" i="1"/>
  <c r="T57" i="1"/>
  <c r="U57" i="1"/>
  <c r="T55" i="1"/>
  <c r="U55" i="1"/>
  <c r="U58" i="1"/>
  <c r="T59" i="1"/>
  <c r="U59" i="1"/>
  <c r="T58" i="1"/>
  <c r="T56" i="1"/>
  <c r="U56" i="1"/>
  <c r="T51" i="1"/>
  <c r="U51" i="1"/>
  <c r="T52" i="1"/>
  <c r="U52" i="1"/>
  <c r="T50" i="1"/>
  <c r="U50" i="1"/>
  <c r="T53" i="1"/>
  <c r="U53" i="1"/>
  <c r="U54" i="1"/>
  <c r="T54" i="1"/>
  <c r="U49" i="1"/>
  <c r="T48" i="1"/>
  <c r="T49" i="1"/>
  <c r="U48" i="1"/>
  <c r="T46" i="1"/>
  <c r="U46" i="1"/>
  <c r="T47" i="1"/>
  <c r="U47" i="1"/>
  <c r="T45" i="1"/>
  <c r="U45" i="1"/>
  <c r="T44" i="1"/>
  <c r="U44" i="1"/>
  <c r="T43" i="1"/>
  <c r="U43" i="1"/>
  <c r="T42" i="1"/>
  <c r="U42" i="1"/>
  <c r="T40" i="1"/>
  <c r="U40" i="1"/>
  <c r="T41" i="1"/>
  <c r="U41" i="1"/>
  <c r="T35" i="1"/>
  <c r="U35" i="1"/>
  <c r="U37" i="1"/>
  <c r="T37" i="1"/>
  <c r="T39" i="1"/>
  <c r="U39" i="1"/>
  <c r="T38" i="1"/>
  <c r="U38" i="1"/>
  <c r="T36" i="1"/>
  <c r="U36" i="1"/>
  <c r="T32" i="1"/>
  <c r="U32" i="1"/>
  <c r="T30" i="1"/>
  <c r="U30" i="1"/>
  <c r="T33" i="1"/>
  <c r="U33" i="1"/>
  <c r="T34" i="1"/>
  <c r="U34" i="1"/>
  <c r="T31" i="1"/>
  <c r="U31" i="1"/>
  <c r="T25" i="1"/>
  <c r="U25" i="1"/>
  <c r="U28" i="1"/>
  <c r="T29" i="1"/>
  <c r="U29" i="1"/>
  <c r="T28" i="1"/>
  <c r="T27" i="1"/>
  <c r="U27" i="1"/>
  <c r="T26" i="1"/>
  <c r="U26" i="1"/>
  <c r="N283" i="1"/>
  <c r="N203" i="1"/>
  <c r="N163" i="1"/>
  <c r="N123" i="1"/>
  <c r="Q228" i="1"/>
  <c r="Q198" i="1"/>
  <c r="T22" i="1"/>
  <c r="U22" i="1"/>
  <c r="T20" i="1"/>
  <c r="U20" i="1"/>
  <c r="T24" i="1"/>
  <c r="U24" i="1"/>
  <c r="T23" i="1"/>
  <c r="U23" i="1"/>
  <c r="U21" i="1"/>
  <c r="T21" i="1"/>
  <c r="U17" i="1"/>
  <c r="T17" i="1"/>
  <c r="T15" i="1"/>
  <c r="U15" i="1"/>
  <c r="T18" i="1"/>
  <c r="U18" i="1"/>
  <c r="U19" i="1"/>
  <c r="T19" i="1"/>
  <c r="T16" i="1"/>
  <c r="U16" i="1"/>
  <c r="T12" i="1"/>
  <c r="U12" i="1"/>
  <c r="T13" i="1"/>
  <c r="U13" i="1"/>
  <c r="U14" i="1"/>
  <c r="T14" i="1"/>
  <c r="U10" i="1"/>
  <c r="T10" i="1"/>
  <c r="U11" i="1"/>
  <c r="T11" i="1"/>
  <c r="T7" i="1"/>
  <c r="U7" i="1"/>
  <c r="U5" i="1"/>
  <c r="T5" i="1"/>
  <c r="U8" i="1"/>
  <c r="T9" i="1"/>
  <c r="U9" i="1"/>
  <c r="T8" i="1"/>
  <c r="U6" i="1"/>
  <c r="T6" i="1"/>
  <c r="Z385" i="1"/>
  <c r="AA385" i="1" s="1"/>
  <c r="J12" i="1"/>
  <c r="J13" i="1" s="1"/>
  <c r="N273" i="1"/>
  <c r="Q208" i="1"/>
  <c r="N263" i="1"/>
  <c r="Q328" i="1"/>
  <c r="N343" i="1"/>
  <c r="Q58" i="1"/>
  <c r="N323" i="1"/>
  <c r="Q378" i="1"/>
  <c r="G380" i="1" s="1"/>
  <c r="Q358" i="1"/>
  <c r="Q368" i="1"/>
  <c r="N303" i="1"/>
  <c r="Q308" i="1"/>
  <c r="Q288" i="1"/>
  <c r="Q238" i="1"/>
  <c r="N233" i="1"/>
  <c r="N223" i="1"/>
  <c r="N183" i="1"/>
  <c r="Q138" i="1"/>
  <c r="Q38" i="1"/>
  <c r="N13" i="1"/>
  <c r="Q78" i="1"/>
  <c r="Q268" i="1"/>
  <c r="Q278" i="1"/>
  <c r="N43" i="1"/>
  <c r="Q98" i="1"/>
  <c r="Q218" i="1"/>
  <c r="Q258" i="1"/>
  <c r="Q298" i="1"/>
  <c r="Q338" i="1"/>
  <c r="N373" i="1"/>
  <c r="N363" i="1"/>
  <c r="N353" i="1"/>
  <c r="N333" i="1"/>
  <c r="N313" i="1"/>
  <c r="N293" i="1"/>
  <c r="N253" i="1"/>
  <c r="N243" i="1"/>
  <c r="N213" i="1"/>
  <c r="N193" i="1"/>
  <c r="N173" i="1"/>
  <c r="N153" i="1"/>
  <c r="N143" i="1"/>
  <c r="N103" i="1"/>
  <c r="N63" i="1"/>
  <c r="Q348" i="1"/>
  <c r="Q318" i="1"/>
  <c r="Q248" i="1"/>
  <c r="Q188" i="1"/>
  <c r="Q178" i="1"/>
  <c r="Q168" i="1"/>
  <c r="Q158" i="1"/>
  <c r="Q118" i="1"/>
  <c r="Q33" i="1"/>
  <c r="Q28" i="1"/>
  <c r="Q23" i="1"/>
  <c r="Q8" i="1"/>
  <c r="N8" i="1"/>
  <c r="N33" i="1"/>
  <c r="N73" i="1"/>
  <c r="N78" i="1"/>
  <c r="Q108" i="1"/>
  <c r="Q113" i="1"/>
  <c r="N113" i="1"/>
  <c r="N118" i="1"/>
  <c r="N28" i="1"/>
  <c r="Q18" i="1"/>
  <c r="N23" i="1"/>
  <c r="N38" i="1"/>
  <c r="Q43" i="1"/>
  <c r="Q68" i="1"/>
  <c r="Q73" i="1"/>
  <c r="Q48" i="1"/>
  <c r="Q53" i="1"/>
  <c r="N53" i="1"/>
  <c r="N58" i="1"/>
  <c r="Q88" i="1"/>
  <c r="Q93" i="1"/>
  <c r="N93" i="1"/>
  <c r="N98" i="1"/>
  <c r="Q128" i="1"/>
  <c r="Q133" i="1"/>
  <c r="N133" i="1"/>
  <c r="N138" i="1"/>
  <c r="A6" i="1"/>
  <c r="Q13" i="1"/>
  <c r="N18" i="1"/>
  <c r="Q163" i="1"/>
  <c r="Q173" i="1"/>
  <c r="Q183" i="1"/>
  <c r="Q193" i="1"/>
  <c r="Q203" i="1"/>
  <c r="Q213" i="1"/>
  <c r="Q223" i="1"/>
  <c r="Q233" i="1"/>
  <c r="Q243" i="1"/>
  <c r="Q253" i="1"/>
  <c r="Q263" i="1"/>
  <c r="Q273" i="1"/>
  <c r="Q283" i="1"/>
  <c r="Q293" i="1"/>
  <c r="Q303" i="1"/>
  <c r="Q313" i="1"/>
  <c r="Q323" i="1"/>
  <c r="Q333" i="1"/>
  <c r="Q343" i="1"/>
  <c r="Q353" i="1"/>
  <c r="Q363" i="1"/>
  <c r="Q373" i="1"/>
  <c r="Q153" i="1"/>
  <c r="N383" i="1"/>
  <c r="N378" i="1"/>
  <c r="Q148" i="1"/>
  <c r="N158" i="1"/>
  <c r="N168" i="1"/>
  <c r="N178" i="1"/>
  <c r="N188" i="1"/>
  <c r="N198" i="1"/>
  <c r="N208" i="1"/>
  <c r="N218" i="1"/>
  <c r="N228" i="1"/>
  <c r="N238" i="1"/>
  <c r="N248" i="1"/>
  <c r="N258" i="1"/>
  <c r="N268" i="1"/>
  <c r="N278" i="1"/>
  <c r="N288" i="1"/>
  <c r="N298" i="1"/>
  <c r="N308" i="1"/>
  <c r="N318" i="1"/>
  <c r="N328" i="1"/>
  <c r="N338" i="1"/>
  <c r="N348" i="1"/>
  <c r="N358" i="1"/>
  <c r="N368" i="1"/>
  <c r="N48" i="1"/>
  <c r="Q63" i="1"/>
  <c r="N68" i="1"/>
  <c r="Q83" i="1"/>
  <c r="N88" i="1"/>
  <c r="Q103" i="1"/>
  <c r="N108" i="1"/>
  <c r="Q123" i="1"/>
  <c r="N128" i="1"/>
  <c r="Q143" i="1"/>
  <c r="N148" i="1"/>
  <c r="AE368" i="1" l="1"/>
  <c r="AE366" i="1"/>
  <c r="AE367" i="1"/>
  <c r="AE350" i="1"/>
  <c r="AE347" i="1"/>
  <c r="AE353" i="1"/>
  <c r="AE348" i="1"/>
  <c r="AE327" i="1"/>
  <c r="AE328" i="1"/>
  <c r="AE332" i="1"/>
  <c r="AE326" i="1"/>
  <c r="AE315" i="1"/>
  <c r="AE313" i="1"/>
  <c r="AE318" i="1"/>
  <c r="AE293" i="1"/>
  <c r="AE285" i="1"/>
  <c r="AE273" i="1"/>
  <c r="AE268" i="1"/>
  <c r="AE271" i="1"/>
  <c r="AE265" i="1"/>
  <c r="AE270" i="1"/>
  <c r="AE266" i="1"/>
  <c r="AE267" i="1"/>
  <c r="AE252" i="1"/>
  <c r="AE257" i="1"/>
  <c r="AE250" i="1"/>
  <c r="AE255" i="1"/>
  <c r="AE256" i="1"/>
  <c r="AE240" i="1"/>
  <c r="AE242" i="1"/>
  <c r="AE236" i="1"/>
  <c r="AE186" i="1"/>
  <c r="AE192" i="1"/>
  <c r="AE190" i="1"/>
  <c r="AE187" i="1"/>
  <c r="AE191" i="1"/>
  <c r="AE193" i="1"/>
  <c r="AE188" i="1"/>
  <c r="AE113" i="1"/>
  <c r="AE73" i="1"/>
  <c r="AE70" i="1"/>
  <c r="AE60" i="1"/>
  <c r="AE72" i="1"/>
  <c r="AE65" i="1"/>
  <c r="AE71" i="1"/>
  <c r="AE50" i="1"/>
  <c r="O80" i="1"/>
  <c r="AE153" i="1"/>
  <c r="AE331" i="1"/>
  <c r="AE146" i="1"/>
  <c r="AE365" i="1"/>
  <c r="AE286" i="1"/>
  <c r="AE241" i="1"/>
  <c r="AE238" i="1"/>
  <c r="AE237" i="1"/>
  <c r="AE243" i="1"/>
  <c r="AE166" i="1"/>
  <c r="AE173" i="1"/>
  <c r="AE165" i="1"/>
  <c r="AE167" i="1"/>
  <c r="AE170" i="1"/>
  <c r="AE152" i="1"/>
  <c r="AE151" i="1"/>
  <c r="AE150" i="1"/>
  <c r="AE148" i="1"/>
  <c r="AE147" i="1"/>
  <c r="AE106" i="1"/>
  <c r="AE105" i="1"/>
  <c r="AE108" i="1"/>
  <c r="AE36" i="1"/>
  <c r="AE37" i="1"/>
  <c r="AE35" i="1"/>
  <c r="AE207" i="1"/>
  <c r="AE208" i="1"/>
  <c r="AE205" i="1"/>
  <c r="AE206" i="1"/>
  <c r="AE212" i="1"/>
  <c r="AE210" i="1"/>
  <c r="AE211" i="1"/>
  <c r="V20" i="1"/>
  <c r="W20" i="1" s="1"/>
  <c r="X20" i="1" s="1"/>
  <c r="Z20" i="1" s="1"/>
  <c r="AA20" i="1" s="1"/>
  <c r="V41" i="1"/>
  <c r="W41" i="1" s="1"/>
  <c r="X41" i="1" s="1"/>
  <c r="Z41" i="1" s="1"/>
  <c r="V44" i="1"/>
  <c r="W44" i="1" s="1"/>
  <c r="X44" i="1" s="1"/>
  <c r="V50" i="1"/>
  <c r="W50" i="1" s="1"/>
  <c r="X50" i="1" s="1"/>
  <c r="V107" i="1"/>
  <c r="W107" i="1" s="1"/>
  <c r="X107" i="1" s="1"/>
  <c r="Z107" i="1" s="1"/>
  <c r="AA107" i="1" s="1"/>
  <c r="V110" i="1"/>
  <c r="W110" i="1" s="1"/>
  <c r="X110" i="1" s="1"/>
  <c r="Z110" i="1" s="1"/>
  <c r="AA110" i="1" s="1"/>
  <c r="V124" i="1"/>
  <c r="W124" i="1" s="1"/>
  <c r="X124" i="1" s="1"/>
  <c r="Z124" i="1" s="1"/>
  <c r="AA124" i="1" s="1"/>
  <c r="V140" i="1"/>
  <c r="W140" i="1" s="1"/>
  <c r="X140" i="1" s="1"/>
  <c r="Z140" i="1" s="1"/>
  <c r="AA140" i="1" s="1"/>
  <c r="V180" i="1"/>
  <c r="W180" i="1" s="1"/>
  <c r="X180" i="1" s="1"/>
  <c r="Z180" i="1" s="1"/>
  <c r="AA180" i="1" s="1"/>
  <c r="V202" i="1"/>
  <c r="W202" i="1" s="1"/>
  <c r="X202" i="1" s="1"/>
  <c r="Z202" i="1" s="1"/>
  <c r="AA202" i="1" s="1"/>
  <c r="AE291" i="1"/>
  <c r="AE290" i="1"/>
  <c r="AE287" i="1"/>
  <c r="AD293" i="1"/>
  <c r="AC78" i="1"/>
  <c r="AD62" i="1"/>
  <c r="AC35" i="1"/>
  <c r="AC377" i="1"/>
  <c r="AD377" i="1"/>
  <c r="AD268" i="1"/>
  <c r="AC268" i="1"/>
  <c r="AC275" i="1"/>
  <c r="AD275" i="1"/>
  <c r="AD315" i="1"/>
  <c r="AD290" i="1"/>
  <c r="AD211" i="1"/>
  <c r="AD71" i="1"/>
  <c r="R300" i="1"/>
  <c r="AD80" i="1"/>
  <c r="AD13" i="1"/>
  <c r="AC13" i="1"/>
  <c r="AD133" i="1"/>
  <c r="AC133" i="1"/>
  <c r="AD177" i="1"/>
  <c r="AC177" i="1"/>
  <c r="AD226" i="1"/>
  <c r="AC226" i="1"/>
  <c r="AD280" i="1"/>
  <c r="AC280" i="1"/>
  <c r="AD363" i="1"/>
  <c r="AC363" i="1"/>
  <c r="V231" i="1"/>
  <c r="W231" i="1" s="1"/>
  <c r="X231" i="1" s="1"/>
  <c r="Z231" i="1" s="1"/>
  <c r="AA231" i="1" s="1"/>
  <c r="V270" i="1"/>
  <c r="W270" i="1" s="1"/>
  <c r="X270" i="1" s="1"/>
  <c r="V283" i="1"/>
  <c r="W283" i="1" s="1"/>
  <c r="X283" i="1" s="1"/>
  <c r="Z283" i="1" s="1"/>
  <c r="AA283" i="1" s="1"/>
  <c r="V331" i="1"/>
  <c r="W331" i="1" s="1"/>
  <c r="X331" i="1" s="1"/>
  <c r="Z331" i="1" s="1"/>
  <c r="AA331" i="1" s="1"/>
  <c r="V347" i="1"/>
  <c r="W347" i="1" s="1"/>
  <c r="X347" i="1" s="1"/>
  <c r="Z347" i="1" s="1"/>
  <c r="AA347" i="1" s="1"/>
  <c r="AD120" i="1"/>
  <c r="AC120" i="1"/>
  <c r="AD366" i="1"/>
  <c r="AC366" i="1"/>
  <c r="AD10" i="1"/>
  <c r="AC10" i="1"/>
  <c r="AD48" i="1"/>
  <c r="AC48" i="1"/>
  <c r="AD53" i="1"/>
  <c r="AC53" i="1"/>
  <c r="AD106" i="1"/>
  <c r="AC106" i="1"/>
  <c r="AD136" i="1"/>
  <c r="AC136" i="1"/>
  <c r="AD150" i="1"/>
  <c r="AC150" i="1"/>
  <c r="AD166" i="1"/>
  <c r="AC166" i="1"/>
  <c r="AD178" i="1"/>
  <c r="AC178" i="1"/>
  <c r="AD192" i="1"/>
  <c r="AC192" i="1"/>
  <c r="AD212" i="1"/>
  <c r="AC212" i="1"/>
  <c r="AD233" i="1"/>
  <c r="AC233" i="1"/>
  <c r="AD246" i="1"/>
  <c r="AC246" i="1"/>
  <c r="AD258" i="1"/>
  <c r="AC258" i="1"/>
  <c r="AD270" i="1"/>
  <c r="AC270" i="1"/>
  <c r="AD288" i="1"/>
  <c r="AC288" i="1"/>
  <c r="AD296" i="1"/>
  <c r="AC296" i="1"/>
  <c r="AD318" i="1"/>
  <c r="AC318" i="1"/>
  <c r="AD337" i="1"/>
  <c r="AC337" i="1"/>
  <c r="AD350" i="1"/>
  <c r="AC350" i="1"/>
  <c r="AD360" i="1"/>
  <c r="AC360" i="1"/>
  <c r="AD76" i="1"/>
  <c r="AC76" i="1"/>
  <c r="AD213" i="1"/>
  <c r="AC213" i="1"/>
  <c r="AD266" i="1"/>
  <c r="AC266" i="1"/>
  <c r="AD332" i="1"/>
  <c r="AC332" i="1"/>
  <c r="AD123" i="1"/>
  <c r="AC123" i="1"/>
  <c r="AD368" i="1"/>
  <c r="AC368" i="1"/>
  <c r="AC18" i="1"/>
  <c r="AD47" i="1"/>
  <c r="AC47" i="1"/>
  <c r="AD107" i="1"/>
  <c r="AC107" i="1"/>
  <c r="AD143" i="1"/>
  <c r="AC143" i="1"/>
  <c r="AD152" i="1"/>
  <c r="AC152" i="1"/>
  <c r="AD167" i="1"/>
  <c r="AC167" i="1"/>
  <c r="AD176" i="1"/>
  <c r="AC176" i="1"/>
  <c r="AD190" i="1"/>
  <c r="AC190" i="1"/>
  <c r="AD217" i="1"/>
  <c r="AC217" i="1"/>
  <c r="AD230" i="1"/>
  <c r="AC230" i="1"/>
  <c r="AD247" i="1"/>
  <c r="AC247" i="1"/>
  <c r="AD255" i="1"/>
  <c r="AC255" i="1"/>
  <c r="AD271" i="1"/>
  <c r="AC271" i="1"/>
  <c r="AD286" i="1"/>
  <c r="AC286" i="1"/>
  <c r="AD300" i="1"/>
  <c r="AC300" i="1"/>
  <c r="AD338" i="1"/>
  <c r="AC338" i="1"/>
  <c r="AD352" i="1"/>
  <c r="AC352" i="1"/>
  <c r="AD371" i="1"/>
  <c r="AC371" i="1"/>
  <c r="AD52" i="1"/>
  <c r="AC52" i="1"/>
  <c r="AD163" i="1"/>
  <c r="AC163" i="1"/>
  <c r="AD257" i="1"/>
  <c r="AC257" i="1"/>
  <c r="AD312" i="1"/>
  <c r="AC312" i="1"/>
  <c r="AD122" i="1"/>
  <c r="AC122" i="1"/>
  <c r="AD373" i="1"/>
  <c r="AC373" i="1"/>
  <c r="AD11" i="1"/>
  <c r="AC11" i="1"/>
  <c r="AD43" i="1"/>
  <c r="AC43" i="1"/>
  <c r="AD65" i="1"/>
  <c r="AC65" i="1"/>
  <c r="AD108" i="1"/>
  <c r="AC108" i="1"/>
  <c r="AD140" i="1"/>
  <c r="AC140" i="1"/>
  <c r="AD146" i="1"/>
  <c r="AC146" i="1"/>
  <c r="AD168" i="1"/>
  <c r="AC168" i="1"/>
  <c r="AD183" i="1"/>
  <c r="AC183" i="1"/>
  <c r="AD202" i="1"/>
  <c r="AC202" i="1"/>
  <c r="AD210" i="1"/>
  <c r="AC210" i="1"/>
  <c r="AD231" i="1"/>
  <c r="AC231" i="1"/>
  <c r="AD236" i="1"/>
  <c r="AC236" i="1"/>
  <c r="AD263" i="1"/>
  <c r="AC263" i="1"/>
  <c r="AD273" i="1"/>
  <c r="AC273" i="1"/>
  <c r="AD278" i="1"/>
  <c r="AC278" i="1"/>
  <c r="AD302" i="1"/>
  <c r="AC302" i="1"/>
  <c r="AD322" i="1"/>
  <c r="AC322" i="1"/>
  <c r="AD336" i="1"/>
  <c r="AC336" i="1"/>
  <c r="AD355" i="1"/>
  <c r="AC355" i="1"/>
  <c r="AD45" i="1"/>
  <c r="AC45" i="1"/>
  <c r="AD153" i="1"/>
  <c r="AC153" i="1"/>
  <c r="AD187" i="1"/>
  <c r="AC187" i="1"/>
  <c r="AD243" i="1"/>
  <c r="AC243" i="1"/>
  <c r="AD295" i="1"/>
  <c r="AC295" i="1"/>
  <c r="AD348" i="1"/>
  <c r="AC348" i="1"/>
  <c r="AD121" i="1"/>
  <c r="AC121" i="1"/>
  <c r="AD116" i="1"/>
  <c r="AC116" i="1"/>
  <c r="AD372" i="1"/>
  <c r="AC372" i="1"/>
  <c r="AD12" i="1"/>
  <c r="AC12" i="1"/>
  <c r="AD40" i="1"/>
  <c r="AC40" i="1"/>
  <c r="AD60" i="1"/>
  <c r="AC60" i="1"/>
  <c r="AD117" i="1"/>
  <c r="AC117" i="1"/>
  <c r="AD141" i="1"/>
  <c r="AC141" i="1"/>
  <c r="AD156" i="1"/>
  <c r="AC156" i="1"/>
  <c r="AD170" i="1"/>
  <c r="AC170" i="1"/>
  <c r="AD180" i="1"/>
  <c r="AC180" i="1"/>
  <c r="AD203" i="1"/>
  <c r="AC203" i="1"/>
  <c r="AD221" i="1"/>
  <c r="AC221" i="1"/>
  <c r="AD237" i="1"/>
  <c r="AC237" i="1"/>
  <c r="AD250" i="1"/>
  <c r="AC250" i="1"/>
  <c r="AD260" i="1"/>
  <c r="AC260" i="1"/>
  <c r="AD276" i="1"/>
  <c r="AC276" i="1"/>
  <c r="AD292" i="1"/>
  <c r="AC292" i="1"/>
  <c r="AD303" i="1"/>
  <c r="AC303" i="1"/>
  <c r="AD316" i="1"/>
  <c r="AC316" i="1"/>
  <c r="AD342" i="1"/>
  <c r="AC342" i="1"/>
  <c r="AD357" i="1"/>
  <c r="AC357" i="1"/>
  <c r="AD111" i="1"/>
  <c r="AC111" i="1"/>
  <c r="AD118" i="1"/>
  <c r="AC118" i="1"/>
  <c r="AD376" i="1"/>
  <c r="AC376" i="1"/>
  <c r="AC17" i="1"/>
  <c r="AD41" i="1"/>
  <c r="AC41" i="1"/>
  <c r="AD61" i="1"/>
  <c r="AC61" i="1"/>
  <c r="AD131" i="1"/>
  <c r="AC131" i="1"/>
  <c r="AD147" i="1"/>
  <c r="AC147" i="1"/>
  <c r="AD160" i="1"/>
  <c r="AC160" i="1"/>
  <c r="AD173" i="1"/>
  <c r="AC173" i="1"/>
  <c r="AD181" i="1"/>
  <c r="AC181" i="1"/>
  <c r="AD200" i="1"/>
  <c r="AC200" i="1"/>
  <c r="AD222" i="1"/>
  <c r="AC222" i="1"/>
  <c r="AD235" i="1"/>
  <c r="AC235" i="1"/>
  <c r="AD251" i="1"/>
  <c r="AC251" i="1"/>
  <c r="AD261" i="1"/>
  <c r="AC261" i="1"/>
  <c r="AD277" i="1"/>
  <c r="AC277" i="1"/>
  <c r="AD291" i="1"/>
  <c r="AC291" i="1"/>
  <c r="AD301" i="1"/>
  <c r="AC301" i="1"/>
  <c r="AD325" i="1"/>
  <c r="AC325" i="1"/>
  <c r="AD340" i="1"/>
  <c r="AC340" i="1"/>
  <c r="AD358" i="1"/>
  <c r="AC358" i="1"/>
  <c r="AD112" i="1"/>
  <c r="AC112" i="1"/>
  <c r="AD128" i="1"/>
  <c r="AC128" i="1"/>
  <c r="AD375" i="1"/>
  <c r="AC375" i="1"/>
  <c r="AC15" i="1"/>
  <c r="AD36" i="1"/>
  <c r="AC36" i="1"/>
  <c r="AD50" i="1"/>
  <c r="AC50" i="1"/>
  <c r="AD67" i="1"/>
  <c r="AC67" i="1"/>
  <c r="AD130" i="1"/>
  <c r="AC130" i="1"/>
  <c r="AD145" i="1"/>
  <c r="AC145" i="1"/>
  <c r="AD161" i="1"/>
  <c r="AC161" i="1"/>
  <c r="AD171" i="1"/>
  <c r="AC171" i="1"/>
  <c r="AD182" i="1"/>
  <c r="AC182" i="1"/>
  <c r="AD198" i="1"/>
  <c r="AC198" i="1"/>
  <c r="AD223" i="1"/>
  <c r="AC223" i="1"/>
  <c r="AD238" i="1"/>
  <c r="AC238" i="1"/>
  <c r="AD253" i="1"/>
  <c r="AC253" i="1"/>
  <c r="AD267" i="1"/>
  <c r="AC267" i="1"/>
  <c r="AD282" i="1"/>
  <c r="AC282" i="1"/>
  <c r="AD298" i="1"/>
  <c r="AC298" i="1"/>
  <c r="AD306" i="1"/>
  <c r="AC306" i="1"/>
  <c r="AD328" i="1"/>
  <c r="AC328" i="1"/>
  <c r="AD346" i="1"/>
  <c r="AC346" i="1"/>
  <c r="AD356" i="1"/>
  <c r="AC356" i="1"/>
  <c r="AD113" i="1"/>
  <c r="AC113" i="1"/>
  <c r="AD110" i="1"/>
  <c r="AC110" i="1"/>
  <c r="AD125" i="1"/>
  <c r="AC125" i="1"/>
  <c r="AD51" i="1"/>
  <c r="AC51" i="1"/>
  <c r="AD68" i="1"/>
  <c r="AC68" i="1"/>
  <c r="AD132" i="1"/>
  <c r="AC132" i="1"/>
  <c r="AD148" i="1"/>
  <c r="AC148" i="1"/>
  <c r="AD162" i="1"/>
  <c r="AC162" i="1"/>
  <c r="AD172" i="1"/>
  <c r="AC172" i="1"/>
  <c r="AD186" i="1"/>
  <c r="AC186" i="1"/>
  <c r="AD208" i="1"/>
  <c r="AC208" i="1"/>
  <c r="AD220" i="1"/>
  <c r="AC220" i="1"/>
  <c r="AD241" i="1"/>
  <c r="AC241" i="1"/>
  <c r="AD240" i="1"/>
  <c r="AC240" i="1"/>
  <c r="AD265" i="1"/>
  <c r="AC265" i="1"/>
  <c r="AD283" i="1"/>
  <c r="AC283" i="1"/>
  <c r="AD297" i="1"/>
  <c r="AC297" i="1"/>
  <c r="AD307" i="1"/>
  <c r="AC307" i="1"/>
  <c r="AD327" i="1"/>
  <c r="AC327" i="1"/>
  <c r="AD347" i="1"/>
  <c r="AC347" i="1"/>
  <c r="AD362" i="1"/>
  <c r="AC362" i="1"/>
  <c r="AD317" i="1"/>
  <c r="AD38" i="1"/>
  <c r="V343" i="1"/>
  <c r="W343" i="1" s="1"/>
  <c r="X343" i="1" s="1"/>
  <c r="Z343" i="1" s="1"/>
  <c r="AA343" i="1" s="1"/>
  <c r="V311" i="1"/>
  <c r="W311" i="1" s="1"/>
  <c r="X311" i="1" s="1"/>
  <c r="Z311" i="1" s="1"/>
  <c r="AA311" i="1" s="1"/>
  <c r="V82" i="1"/>
  <c r="W82" i="1" s="1"/>
  <c r="X82" i="1" s="1"/>
  <c r="Z82" i="1" s="1"/>
  <c r="AA82" i="1" s="1"/>
  <c r="V84" i="1"/>
  <c r="W84" i="1" s="1"/>
  <c r="X84" i="1" s="1"/>
  <c r="Z84" i="1" s="1"/>
  <c r="AA84" i="1" s="1"/>
  <c r="V33" i="1"/>
  <c r="W33" i="1" s="1"/>
  <c r="X33" i="1" s="1"/>
  <c r="Z33" i="1" s="1"/>
  <c r="AA33" i="1" s="1"/>
  <c r="V234" i="1"/>
  <c r="W234" i="1" s="1"/>
  <c r="X234" i="1" s="1"/>
  <c r="Z234" i="1" s="1"/>
  <c r="AA234" i="1" s="1"/>
  <c r="V235" i="1"/>
  <c r="W235" i="1" s="1"/>
  <c r="X235" i="1" s="1"/>
  <c r="Z235" i="1" s="1"/>
  <c r="AA235" i="1" s="1"/>
  <c r="V254" i="1"/>
  <c r="W254" i="1" s="1"/>
  <c r="X254" i="1" s="1"/>
  <c r="Z254" i="1" s="1"/>
  <c r="AA254" i="1" s="1"/>
  <c r="V256" i="1"/>
  <c r="W256" i="1" s="1"/>
  <c r="X256" i="1" s="1"/>
  <c r="Z256" i="1" s="1"/>
  <c r="AA256" i="1" s="1"/>
  <c r="V257" i="1"/>
  <c r="W257" i="1" s="1"/>
  <c r="X257" i="1" s="1"/>
  <c r="Z257" i="1" s="1"/>
  <c r="AA257" i="1" s="1"/>
  <c r="V297" i="1"/>
  <c r="W297" i="1" s="1"/>
  <c r="X297" i="1" s="1"/>
  <c r="Z297" i="1" s="1"/>
  <c r="AA297" i="1" s="1"/>
  <c r="V296" i="1"/>
  <c r="W296" i="1" s="1"/>
  <c r="X296" i="1" s="1"/>
  <c r="Z296" i="1" s="1"/>
  <c r="AA296" i="1" s="1"/>
  <c r="V300" i="1"/>
  <c r="W300" i="1" s="1"/>
  <c r="X300" i="1" s="1"/>
  <c r="Z300" i="1" s="1"/>
  <c r="AA300" i="1" s="1"/>
  <c r="V337" i="1"/>
  <c r="W337" i="1" s="1"/>
  <c r="X337" i="1" s="1"/>
  <c r="Z337" i="1" s="1"/>
  <c r="AA337" i="1" s="1"/>
  <c r="V335" i="1"/>
  <c r="W335" i="1" s="1"/>
  <c r="X335" i="1" s="1"/>
  <c r="Z335" i="1" s="1"/>
  <c r="AA335" i="1" s="1"/>
  <c r="V238" i="1"/>
  <c r="W238" i="1" s="1"/>
  <c r="X238" i="1" s="1"/>
  <c r="Z238" i="1" s="1"/>
  <c r="AA238" i="1" s="1"/>
  <c r="O255" i="1"/>
  <c r="V308" i="1"/>
  <c r="W308" i="1" s="1"/>
  <c r="X308" i="1" s="1"/>
  <c r="Z308" i="1" s="1"/>
  <c r="AA308" i="1" s="1"/>
  <c r="V286" i="1"/>
  <c r="W286" i="1" s="1"/>
  <c r="X286" i="1" s="1"/>
  <c r="Z286" i="1" s="1"/>
  <c r="AA286" i="1" s="1"/>
  <c r="V287" i="1"/>
  <c r="W287" i="1" s="1"/>
  <c r="X287" i="1" s="1"/>
  <c r="Z287" i="1" s="1"/>
  <c r="AA287" i="1" s="1"/>
  <c r="V332" i="1"/>
  <c r="W332" i="1" s="1"/>
  <c r="X332" i="1" s="1"/>
  <c r="Z332" i="1" s="1"/>
  <c r="AA332" i="1" s="1"/>
  <c r="V355" i="1"/>
  <c r="W355" i="1" s="1"/>
  <c r="X355" i="1" s="1"/>
  <c r="Z355" i="1" s="1"/>
  <c r="AA355" i="1" s="1"/>
  <c r="V378" i="1"/>
  <c r="W378" i="1" s="1"/>
  <c r="X378" i="1" s="1"/>
  <c r="Z378" i="1" s="1"/>
  <c r="AA378" i="1" s="1"/>
  <c r="V383" i="1"/>
  <c r="W383" i="1" s="1"/>
  <c r="X383" i="1" s="1"/>
  <c r="Z383" i="1" s="1"/>
  <c r="AA383" i="1" s="1"/>
  <c r="R210" i="1"/>
  <c r="V47" i="1"/>
  <c r="W47" i="1" s="1"/>
  <c r="X47" i="1" s="1"/>
  <c r="Z47" i="1" s="1"/>
  <c r="AA47" i="1" s="1"/>
  <c r="V64" i="1"/>
  <c r="W64" i="1" s="1"/>
  <c r="X64" i="1" s="1"/>
  <c r="Z64" i="1" s="1"/>
  <c r="AA64" i="1" s="1"/>
  <c r="V112" i="1"/>
  <c r="W112" i="1" s="1"/>
  <c r="X112" i="1" s="1"/>
  <c r="Z112" i="1" s="1"/>
  <c r="AA112" i="1" s="1"/>
  <c r="V169" i="1"/>
  <c r="W169" i="1" s="1"/>
  <c r="X169" i="1" s="1"/>
  <c r="Z169" i="1" s="1"/>
  <c r="AA169" i="1" s="1"/>
  <c r="R360" i="1"/>
  <c r="V29" i="1"/>
  <c r="W29" i="1" s="1"/>
  <c r="X29" i="1" s="1"/>
  <c r="Z29" i="1" s="1"/>
  <c r="AA29" i="1" s="1"/>
  <c r="V74" i="1"/>
  <c r="W74" i="1" s="1"/>
  <c r="X74" i="1" s="1"/>
  <c r="Z74" i="1" s="1"/>
  <c r="AA74" i="1" s="1"/>
  <c r="V8" i="1"/>
  <c r="W8" i="1" s="1"/>
  <c r="X8" i="1" s="1"/>
  <c r="Z8" i="1" s="1"/>
  <c r="AA8" i="1" s="1"/>
  <c r="G225" i="1"/>
  <c r="O265" i="1"/>
  <c r="V7" i="1"/>
  <c r="W7" i="1" s="1"/>
  <c r="X7" i="1" s="1"/>
  <c r="Z7" i="1" s="1"/>
  <c r="AA7" i="1" s="1"/>
  <c r="V13" i="1"/>
  <c r="W13" i="1" s="1"/>
  <c r="X13" i="1" s="1"/>
  <c r="Z13" i="1" s="1"/>
  <c r="AA13" i="1" s="1"/>
  <c r="V42" i="1"/>
  <c r="W42" i="1" s="1"/>
  <c r="X42" i="1" s="1"/>
  <c r="Z42" i="1" s="1"/>
  <c r="AA42" i="1" s="1"/>
  <c r="V51" i="1"/>
  <c r="W51" i="1" s="1"/>
  <c r="X51" i="1" s="1"/>
  <c r="Z51" i="1" s="1"/>
  <c r="AA51" i="1" s="1"/>
  <c r="V71" i="1"/>
  <c r="W71" i="1" s="1"/>
  <c r="X71" i="1" s="1"/>
  <c r="Z71" i="1" s="1"/>
  <c r="AA71" i="1" s="1"/>
  <c r="V72" i="1"/>
  <c r="W72" i="1" s="1"/>
  <c r="X72" i="1" s="1"/>
  <c r="Z72" i="1" s="1"/>
  <c r="AA72" i="1" s="1"/>
  <c r="V95" i="1"/>
  <c r="W95" i="1" s="1"/>
  <c r="X95" i="1" s="1"/>
  <c r="Z95" i="1" s="1"/>
  <c r="AA95" i="1" s="1"/>
  <c r="V162" i="1"/>
  <c r="W162" i="1" s="1"/>
  <c r="X162" i="1" s="1"/>
  <c r="Z162" i="1" s="1"/>
  <c r="AA162" i="1" s="1"/>
  <c r="V191" i="1"/>
  <c r="W191" i="1" s="1"/>
  <c r="X191" i="1" s="1"/>
  <c r="Z191" i="1" s="1"/>
  <c r="AA191" i="1" s="1"/>
  <c r="V192" i="1"/>
  <c r="W192" i="1" s="1"/>
  <c r="X192" i="1" s="1"/>
  <c r="Z192" i="1" s="1"/>
  <c r="AA192" i="1" s="1"/>
  <c r="V195" i="1"/>
  <c r="W195" i="1" s="1"/>
  <c r="X195" i="1" s="1"/>
  <c r="Z195" i="1" s="1"/>
  <c r="AA195" i="1" s="1"/>
  <c r="V208" i="1"/>
  <c r="W208" i="1" s="1"/>
  <c r="X208" i="1" s="1"/>
  <c r="Z208" i="1" s="1"/>
  <c r="AA208" i="1" s="1"/>
  <c r="V211" i="1"/>
  <c r="W211" i="1" s="1"/>
  <c r="X211" i="1" s="1"/>
  <c r="Z211" i="1" s="1"/>
  <c r="AA211" i="1" s="1"/>
  <c r="V230" i="1"/>
  <c r="W230" i="1" s="1"/>
  <c r="X230" i="1" s="1"/>
  <c r="Z230" i="1" s="1"/>
  <c r="AA230" i="1" s="1"/>
  <c r="V312" i="1"/>
  <c r="W312" i="1" s="1"/>
  <c r="X312" i="1" s="1"/>
  <c r="Z312" i="1" s="1"/>
  <c r="AA312" i="1" s="1"/>
  <c r="G355" i="1"/>
  <c r="V15" i="1"/>
  <c r="W15" i="1" s="1"/>
  <c r="X15" i="1" s="1"/>
  <c r="Z15" i="1" s="1"/>
  <c r="AA15" i="1" s="1"/>
  <c r="V24" i="1"/>
  <c r="W24" i="1" s="1"/>
  <c r="X24" i="1" s="1"/>
  <c r="Z24" i="1" s="1"/>
  <c r="AA24" i="1" s="1"/>
  <c r="V35" i="1"/>
  <c r="W35" i="1" s="1"/>
  <c r="X35" i="1" s="1"/>
  <c r="Z35" i="1" s="1"/>
  <c r="AA35" i="1" s="1"/>
  <c r="V43" i="1"/>
  <c r="W43" i="1" s="1"/>
  <c r="X43" i="1" s="1"/>
  <c r="Z43" i="1" s="1"/>
  <c r="AA43" i="1" s="1"/>
  <c r="V46" i="1"/>
  <c r="W46" i="1" s="1"/>
  <c r="X46" i="1" s="1"/>
  <c r="Z46" i="1" s="1"/>
  <c r="AA46" i="1" s="1"/>
  <c r="V56" i="1"/>
  <c r="W56" i="1" s="1"/>
  <c r="X56" i="1" s="1"/>
  <c r="Z56" i="1" s="1"/>
  <c r="AA56" i="1" s="1"/>
  <c r="V57" i="1"/>
  <c r="W57" i="1" s="1"/>
  <c r="X57" i="1" s="1"/>
  <c r="Z57" i="1" s="1"/>
  <c r="AA57" i="1" s="1"/>
  <c r="V96" i="1"/>
  <c r="W96" i="1" s="1"/>
  <c r="X96" i="1" s="1"/>
  <c r="Z96" i="1" s="1"/>
  <c r="AA96" i="1" s="1"/>
  <c r="V173" i="1"/>
  <c r="W173" i="1" s="1"/>
  <c r="X173" i="1" s="1"/>
  <c r="Z173" i="1" s="1"/>
  <c r="AA173" i="1" s="1"/>
  <c r="V183" i="1"/>
  <c r="W183" i="1" s="1"/>
  <c r="X183" i="1" s="1"/>
  <c r="Z183" i="1" s="1"/>
  <c r="AA183" i="1" s="1"/>
  <c r="V194" i="1"/>
  <c r="W194" i="1" s="1"/>
  <c r="X194" i="1" s="1"/>
  <c r="Z194" i="1" s="1"/>
  <c r="AA194" i="1" s="1"/>
  <c r="V196" i="1"/>
  <c r="W196" i="1" s="1"/>
  <c r="X196" i="1" s="1"/>
  <c r="Z196" i="1" s="1"/>
  <c r="AA196" i="1" s="1"/>
  <c r="V214" i="1"/>
  <c r="W214" i="1" s="1"/>
  <c r="X214" i="1" s="1"/>
  <c r="Z214" i="1" s="1"/>
  <c r="AA214" i="1" s="1"/>
  <c r="V216" i="1"/>
  <c r="W216" i="1" s="1"/>
  <c r="X216" i="1" s="1"/>
  <c r="Z216" i="1" s="1"/>
  <c r="AA216" i="1" s="1"/>
  <c r="V268" i="1"/>
  <c r="W268" i="1" s="1"/>
  <c r="X268" i="1" s="1"/>
  <c r="Z268" i="1" s="1"/>
  <c r="AA268" i="1" s="1"/>
  <c r="R320" i="1"/>
  <c r="G162" i="1"/>
  <c r="V94" i="1"/>
  <c r="W94" i="1" s="1"/>
  <c r="X94" i="1" s="1"/>
  <c r="Z94" i="1" s="1"/>
  <c r="AA94" i="1" s="1"/>
  <c r="V240" i="1"/>
  <c r="W240" i="1" s="1"/>
  <c r="X240" i="1" s="1"/>
  <c r="Z240" i="1" s="1"/>
  <c r="AA240" i="1" s="1"/>
  <c r="V253" i="1"/>
  <c r="W253" i="1" s="1"/>
  <c r="X253" i="1" s="1"/>
  <c r="Z253" i="1" s="1"/>
  <c r="AA253" i="1" s="1"/>
  <c r="V271" i="1"/>
  <c r="W271" i="1" s="1"/>
  <c r="X271" i="1" s="1"/>
  <c r="Z271" i="1" s="1"/>
  <c r="AA271" i="1" s="1"/>
  <c r="V279" i="1"/>
  <c r="W279" i="1" s="1"/>
  <c r="X279" i="1" s="1"/>
  <c r="Z279" i="1" s="1"/>
  <c r="AA279" i="1" s="1"/>
  <c r="V282" i="1"/>
  <c r="W282" i="1" s="1"/>
  <c r="X282" i="1" s="1"/>
  <c r="Z282" i="1" s="1"/>
  <c r="AA282" i="1" s="1"/>
  <c r="V285" i="1"/>
  <c r="W285" i="1" s="1"/>
  <c r="X285" i="1" s="1"/>
  <c r="Z285" i="1" s="1"/>
  <c r="AA285" i="1" s="1"/>
  <c r="V305" i="1"/>
  <c r="W305" i="1" s="1"/>
  <c r="X305" i="1" s="1"/>
  <c r="Z305" i="1" s="1"/>
  <c r="AA305" i="1" s="1"/>
  <c r="V310" i="1"/>
  <c r="W310" i="1" s="1"/>
  <c r="X310" i="1" s="1"/>
  <c r="Z310" i="1" s="1"/>
  <c r="AA310" i="1" s="1"/>
  <c r="V330" i="1"/>
  <c r="W330" i="1" s="1"/>
  <c r="X330" i="1" s="1"/>
  <c r="Z330" i="1" s="1"/>
  <c r="AA330" i="1" s="1"/>
  <c r="R230" i="1"/>
  <c r="V22" i="1"/>
  <c r="W22" i="1" s="1"/>
  <c r="X22" i="1" s="1"/>
  <c r="Z22" i="1" s="1"/>
  <c r="AA22" i="1" s="1"/>
  <c r="V26" i="1"/>
  <c r="W26" i="1" s="1"/>
  <c r="X26" i="1" s="1"/>
  <c r="Z26" i="1" s="1"/>
  <c r="AA26" i="1" s="1"/>
  <c r="V45" i="1"/>
  <c r="W45" i="1" s="1"/>
  <c r="X45" i="1" s="1"/>
  <c r="Z45" i="1" s="1"/>
  <c r="AA45" i="1" s="1"/>
  <c r="V60" i="1"/>
  <c r="W60" i="1" s="1"/>
  <c r="X60" i="1" s="1"/>
  <c r="Z60" i="1" s="1"/>
  <c r="AA60" i="1" s="1"/>
  <c r="V66" i="1"/>
  <c r="W66" i="1" s="1"/>
  <c r="X66" i="1" s="1"/>
  <c r="Z66" i="1" s="1"/>
  <c r="AA66" i="1" s="1"/>
  <c r="V70" i="1"/>
  <c r="W70" i="1" s="1"/>
  <c r="X70" i="1" s="1"/>
  <c r="V98" i="1"/>
  <c r="W98" i="1" s="1"/>
  <c r="X98" i="1" s="1"/>
  <c r="Z98" i="1" s="1"/>
  <c r="AA98" i="1" s="1"/>
  <c r="V106" i="1"/>
  <c r="W106" i="1" s="1"/>
  <c r="X106" i="1" s="1"/>
  <c r="Z106" i="1" s="1"/>
  <c r="AA106" i="1" s="1"/>
  <c r="V111" i="1"/>
  <c r="W111" i="1" s="1"/>
  <c r="X111" i="1" s="1"/>
  <c r="Z111" i="1" s="1"/>
  <c r="AA111" i="1" s="1"/>
  <c r="V142" i="1"/>
  <c r="W142" i="1" s="1"/>
  <c r="X142" i="1" s="1"/>
  <c r="Z142" i="1" s="1"/>
  <c r="AA142" i="1" s="1"/>
  <c r="V147" i="1"/>
  <c r="W147" i="1" s="1"/>
  <c r="X147" i="1" s="1"/>
  <c r="Z147" i="1" s="1"/>
  <c r="AA147" i="1" s="1"/>
  <c r="V150" i="1"/>
  <c r="W150" i="1" s="1"/>
  <c r="X150" i="1" s="1"/>
  <c r="Z150" i="1" s="1"/>
  <c r="AA150" i="1" s="1"/>
  <c r="V226" i="1"/>
  <c r="W226" i="1" s="1"/>
  <c r="X226" i="1" s="1"/>
  <c r="Z226" i="1" s="1"/>
  <c r="AA226" i="1" s="1"/>
  <c r="V239" i="1"/>
  <c r="W239" i="1" s="1"/>
  <c r="X239" i="1" s="1"/>
  <c r="Z239" i="1" s="1"/>
  <c r="AA239" i="1" s="1"/>
  <c r="V249" i="1"/>
  <c r="W249" i="1" s="1"/>
  <c r="X249" i="1" s="1"/>
  <c r="Z249" i="1" s="1"/>
  <c r="AA249" i="1" s="1"/>
  <c r="V361" i="1"/>
  <c r="W361" i="1" s="1"/>
  <c r="X361" i="1" s="1"/>
  <c r="Z361" i="1" s="1"/>
  <c r="AA361" i="1" s="1"/>
  <c r="V380" i="1"/>
  <c r="W380" i="1" s="1"/>
  <c r="X380" i="1" s="1"/>
  <c r="Z380" i="1" s="1"/>
  <c r="AA380" i="1" s="1"/>
  <c r="V382" i="1"/>
  <c r="W382" i="1" s="1"/>
  <c r="X382" i="1" s="1"/>
  <c r="Z382" i="1" s="1"/>
  <c r="AA382" i="1" s="1"/>
  <c r="V375" i="1"/>
  <c r="W375" i="1" s="1"/>
  <c r="X375" i="1" s="1"/>
  <c r="Z375" i="1" s="1"/>
  <c r="AA375" i="1" s="1"/>
  <c r="V384" i="1"/>
  <c r="W384" i="1" s="1"/>
  <c r="X384" i="1" s="1"/>
  <c r="V381" i="1"/>
  <c r="W381" i="1" s="1"/>
  <c r="X381" i="1" s="1"/>
  <c r="Z381" i="1" s="1"/>
  <c r="AA381" i="1" s="1"/>
  <c r="V379" i="1"/>
  <c r="W379" i="1" s="1"/>
  <c r="X379" i="1" s="1"/>
  <c r="V372" i="1"/>
  <c r="W372" i="1" s="1"/>
  <c r="X372" i="1" s="1"/>
  <c r="V376" i="1"/>
  <c r="W376" i="1" s="1"/>
  <c r="X376" i="1" s="1"/>
  <c r="V377" i="1"/>
  <c r="W377" i="1" s="1"/>
  <c r="X377" i="1" s="1"/>
  <c r="Z377" i="1" s="1"/>
  <c r="AA377" i="1" s="1"/>
  <c r="V374" i="1"/>
  <c r="W374" i="1" s="1"/>
  <c r="X374" i="1" s="1"/>
  <c r="Z374" i="1" s="1"/>
  <c r="AA374" i="1" s="1"/>
  <c r="V373" i="1"/>
  <c r="W373" i="1" s="1"/>
  <c r="X373" i="1" s="1"/>
  <c r="Z373" i="1" s="1"/>
  <c r="AA373" i="1" s="1"/>
  <c r="V366" i="1"/>
  <c r="W366" i="1" s="1"/>
  <c r="X366" i="1" s="1"/>
  <c r="Z366" i="1" s="1"/>
  <c r="V367" i="1"/>
  <c r="W367" i="1" s="1"/>
  <c r="X367" i="1" s="1"/>
  <c r="Z367" i="1" s="1"/>
  <c r="AA367" i="1" s="1"/>
  <c r="V368" i="1"/>
  <c r="W368" i="1" s="1"/>
  <c r="X368" i="1" s="1"/>
  <c r="Z368" i="1" s="1"/>
  <c r="AA368" i="1" s="1"/>
  <c r="V370" i="1"/>
  <c r="W370" i="1" s="1"/>
  <c r="X370" i="1" s="1"/>
  <c r="Z370" i="1" s="1"/>
  <c r="AA370" i="1" s="1"/>
  <c r="V371" i="1"/>
  <c r="W371" i="1" s="1"/>
  <c r="X371" i="1" s="1"/>
  <c r="V360" i="1"/>
  <c r="W360" i="1" s="1"/>
  <c r="X360" i="1" s="1"/>
  <c r="Z360" i="1" s="1"/>
  <c r="AA360" i="1" s="1"/>
  <c r="V369" i="1"/>
  <c r="W369" i="1" s="1"/>
  <c r="X369" i="1" s="1"/>
  <c r="Z369" i="1" s="1"/>
  <c r="AA369" i="1" s="1"/>
  <c r="V365" i="1"/>
  <c r="W365" i="1" s="1"/>
  <c r="X365" i="1" s="1"/>
  <c r="Z365" i="1" s="1"/>
  <c r="AA365" i="1" s="1"/>
  <c r="V364" i="1"/>
  <c r="W364" i="1" s="1"/>
  <c r="X364" i="1" s="1"/>
  <c r="V363" i="1"/>
  <c r="W363" i="1" s="1"/>
  <c r="X363" i="1" s="1"/>
  <c r="Z363" i="1" s="1"/>
  <c r="AA363" i="1" s="1"/>
  <c r="V356" i="1"/>
  <c r="W356" i="1" s="1"/>
  <c r="X356" i="1" s="1"/>
  <c r="Z356" i="1" s="1"/>
  <c r="AA356" i="1" s="1"/>
  <c r="V358" i="1"/>
  <c r="W358" i="1" s="1"/>
  <c r="X358" i="1" s="1"/>
  <c r="Z358" i="1" s="1"/>
  <c r="V362" i="1"/>
  <c r="W362" i="1" s="1"/>
  <c r="X362" i="1" s="1"/>
  <c r="V351" i="1"/>
  <c r="W351" i="1" s="1"/>
  <c r="X351" i="1" s="1"/>
  <c r="Z351" i="1" s="1"/>
  <c r="AA351" i="1" s="1"/>
  <c r="V352" i="1"/>
  <c r="W352" i="1" s="1"/>
  <c r="X352" i="1" s="1"/>
  <c r="Z352" i="1" s="1"/>
  <c r="AA352" i="1" s="1"/>
  <c r="V357" i="1"/>
  <c r="W357" i="1" s="1"/>
  <c r="X357" i="1" s="1"/>
  <c r="Z357" i="1" s="1"/>
  <c r="AA357" i="1" s="1"/>
  <c r="V353" i="1"/>
  <c r="W353" i="1" s="1"/>
  <c r="X353" i="1" s="1"/>
  <c r="Z353" i="1" s="1"/>
  <c r="AA353" i="1" s="1"/>
  <c r="V359" i="1"/>
  <c r="W359" i="1" s="1"/>
  <c r="X359" i="1" s="1"/>
  <c r="V349" i="1"/>
  <c r="W349" i="1" s="1"/>
  <c r="X349" i="1" s="1"/>
  <c r="Z349" i="1" s="1"/>
  <c r="AA349" i="1" s="1"/>
  <c r="V348" i="1"/>
  <c r="W348" i="1" s="1"/>
  <c r="X348" i="1" s="1"/>
  <c r="Z348" i="1" s="1"/>
  <c r="AA348" i="1" s="1"/>
  <c r="V345" i="1"/>
  <c r="W345" i="1" s="1"/>
  <c r="X345" i="1" s="1"/>
  <c r="Z345" i="1" s="1"/>
  <c r="AA345" i="1" s="1"/>
  <c r="V350" i="1"/>
  <c r="W350" i="1" s="1"/>
  <c r="X350" i="1" s="1"/>
  <c r="V354" i="1"/>
  <c r="W354" i="1" s="1"/>
  <c r="X354" i="1" s="1"/>
  <c r="V346" i="1"/>
  <c r="W346" i="1" s="1"/>
  <c r="X346" i="1" s="1"/>
  <c r="V341" i="1"/>
  <c r="W341" i="1" s="1"/>
  <c r="X341" i="1" s="1"/>
  <c r="Z341" i="1" s="1"/>
  <c r="AA341" i="1" s="1"/>
  <c r="V342" i="1"/>
  <c r="W342" i="1" s="1"/>
  <c r="X342" i="1" s="1"/>
  <c r="Z342" i="1" s="1"/>
  <c r="AA342" i="1" s="1"/>
  <c r="V344" i="1"/>
  <c r="W344" i="1" s="1"/>
  <c r="X344" i="1" s="1"/>
  <c r="V340" i="1"/>
  <c r="W340" i="1" s="1"/>
  <c r="X340" i="1" s="1"/>
  <c r="V336" i="1"/>
  <c r="W336" i="1" s="1"/>
  <c r="X336" i="1" s="1"/>
  <c r="V339" i="1"/>
  <c r="W339" i="1" s="1"/>
  <c r="X339" i="1" s="1"/>
  <c r="V334" i="1"/>
  <c r="W334" i="1" s="1"/>
  <c r="X334" i="1" s="1"/>
  <c r="Z334" i="1" s="1"/>
  <c r="AA334" i="1" s="1"/>
  <c r="V338" i="1"/>
  <c r="W338" i="1" s="1"/>
  <c r="X338" i="1" s="1"/>
  <c r="V325" i="1"/>
  <c r="W325" i="1" s="1"/>
  <c r="X325" i="1" s="1"/>
  <c r="Z325" i="1" s="1"/>
  <c r="AA325" i="1" s="1"/>
  <c r="V333" i="1"/>
  <c r="W333" i="1" s="1"/>
  <c r="X333" i="1" s="1"/>
  <c r="Z333" i="1" s="1"/>
  <c r="AA333" i="1" s="1"/>
  <c r="V326" i="1"/>
  <c r="W326" i="1" s="1"/>
  <c r="X326" i="1" s="1"/>
  <c r="Z326" i="1" s="1"/>
  <c r="V327" i="1"/>
  <c r="W327" i="1" s="1"/>
  <c r="X327" i="1" s="1"/>
  <c r="Z327" i="1" s="1"/>
  <c r="AA327" i="1" s="1"/>
  <c r="V329" i="1"/>
  <c r="W329" i="1" s="1"/>
  <c r="X329" i="1" s="1"/>
  <c r="Z329" i="1" s="1"/>
  <c r="AA329" i="1" s="1"/>
  <c r="V324" i="1"/>
  <c r="W324" i="1" s="1"/>
  <c r="X324" i="1" s="1"/>
  <c r="Z324" i="1" s="1"/>
  <c r="AA324" i="1" s="1"/>
  <c r="V328" i="1"/>
  <c r="W328" i="1" s="1"/>
  <c r="X328" i="1" s="1"/>
  <c r="V323" i="1"/>
  <c r="W323" i="1" s="1"/>
  <c r="X323" i="1" s="1"/>
  <c r="Z323" i="1" s="1"/>
  <c r="AA323" i="1" s="1"/>
  <c r="V319" i="1"/>
  <c r="W319" i="1" s="1"/>
  <c r="X319" i="1" s="1"/>
  <c r="Z319" i="1" s="1"/>
  <c r="AA319" i="1" s="1"/>
  <c r="V320" i="1"/>
  <c r="W320" i="1" s="1"/>
  <c r="X320" i="1" s="1"/>
  <c r="V321" i="1"/>
  <c r="W321" i="1" s="1"/>
  <c r="X321" i="1" s="1"/>
  <c r="Z321" i="1" s="1"/>
  <c r="AA321" i="1" s="1"/>
  <c r="V315" i="1"/>
  <c r="W315" i="1" s="1"/>
  <c r="X315" i="1" s="1"/>
  <c r="Z315" i="1" s="1"/>
  <c r="AA315" i="1" s="1"/>
  <c r="V317" i="1"/>
  <c r="W317" i="1" s="1"/>
  <c r="X317" i="1" s="1"/>
  <c r="Z317" i="1" s="1"/>
  <c r="AA317" i="1" s="1"/>
  <c r="V322" i="1"/>
  <c r="W322" i="1" s="1"/>
  <c r="X322" i="1" s="1"/>
  <c r="V318" i="1"/>
  <c r="W318" i="1" s="1"/>
  <c r="X318" i="1" s="1"/>
  <c r="Z318" i="1" s="1"/>
  <c r="AA318" i="1" s="1"/>
  <c r="V316" i="1"/>
  <c r="W316" i="1" s="1"/>
  <c r="X316" i="1" s="1"/>
  <c r="V314" i="1"/>
  <c r="W314" i="1" s="1"/>
  <c r="X314" i="1" s="1"/>
  <c r="V313" i="1"/>
  <c r="W313" i="1" s="1"/>
  <c r="X313" i="1" s="1"/>
  <c r="Z313" i="1" s="1"/>
  <c r="AA313" i="1" s="1"/>
  <c r="V302" i="1"/>
  <c r="W302" i="1" s="1"/>
  <c r="X302" i="1" s="1"/>
  <c r="Z302" i="1" s="1"/>
  <c r="AA302" i="1" s="1"/>
  <c r="V304" i="1"/>
  <c r="W304" i="1" s="1"/>
  <c r="X304" i="1" s="1"/>
  <c r="Z304" i="1" s="1"/>
  <c r="AA304" i="1" s="1"/>
  <c r="V306" i="1"/>
  <c r="W306" i="1" s="1"/>
  <c r="X306" i="1" s="1"/>
  <c r="V307" i="1"/>
  <c r="W307" i="1" s="1"/>
  <c r="X307" i="1" s="1"/>
  <c r="V309" i="1"/>
  <c r="W309" i="1" s="1"/>
  <c r="X309" i="1" s="1"/>
  <c r="Z309" i="1" s="1"/>
  <c r="AA309" i="1" s="1"/>
  <c r="V303" i="1"/>
  <c r="W303" i="1" s="1"/>
  <c r="X303" i="1" s="1"/>
  <c r="V299" i="1"/>
  <c r="W299" i="1" s="1"/>
  <c r="X299" i="1" s="1"/>
  <c r="Z299" i="1" s="1"/>
  <c r="AA299" i="1" s="1"/>
  <c r="V301" i="1"/>
  <c r="W301" i="1" s="1"/>
  <c r="X301" i="1" s="1"/>
  <c r="V298" i="1"/>
  <c r="W298" i="1" s="1"/>
  <c r="X298" i="1" s="1"/>
  <c r="V291" i="1"/>
  <c r="W291" i="1" s="1"/>
  <c r="X291" i="1" s="1"/>
  <c r="Z291" i="1" s="1"/>
  <c r="V292" i="1"/>
  <c r="W292" i="1" s="1"/>
  <c r="X292" i="1" s="1"/>
  <c r="Z292" i="1" s="1"/>
  <c r="V295" i="1"/>
  <c r="W295" i="1" s="1"/>
  <c r="X295" i="1" s="1"/>
  <c r="V293" i="1"/>
  <c r="W293" i="1" s="1"/>
  <c r="X293" i="1" s="1"/>
  <c r="Z293" i="1" s="1"/>
  <c r="AA293" i="1" s="1"/>
  <c r="V290" i="1"/>
  <c r="W290" i="1" s="1"/>
  <c r="X290" i="1" s="1"/>
  <c r="V289" i="1"/>
  <c r="W289" i="1" s="1"/>
  <c r="X289" i="1" s="1"/>
  <c r="Z289" i="1" s="1"/>
  <c r="V294" i="1"/>
  <c r="W294" i="1" s="1"/>
  <c r="X294" i="1" s="1"/>
  <c r="V280" i="1"/>
  <c r="W280" i="1" s="1"/>
  <c r="X280" i="1" s="1"/>
  <c r="Z280" i="1" s="1"/>
  <c r="AA280" i="1" s="1"/>
  <c r="V288" i="1"/>
  <c r="W288" i="1" s="1"/>
  <c r="X288" i="1" s="1"/>
  <c r="V284" i="1"/>
  <c r="W284" i="1" s="1"/>
  <c r="X284" i="1" s="1"/>
  <c r="Z284" i="1" s="1"/>
  <c r="AA284" i="1" s="1"/>
  <c r="V277" i="1"/>
  <c r="W277" i="1" s="1"/>
  <c r="X277" i="1" s="1"/>
  <c r="Z277" i="1" s="1"/>
  <c r="AA277" i="1" s="1"/>
  <c r="V276" i="1"/>
  <c r="W276" i="1" s="1"/>
  <c r="X276" i="1" s="1"/>
  <c r="V281" i="1"/>
  <c r="W281" i="1" s="1"/>
  <c r="X281" i="1" s="1"/>
  <c r="Z281" i="1" s="1"/>
  <c r="AA281" i="1" s="1"/>
  <c r="V278" i="1"/>
  <c r="W278" i="1" s="1"/>
  <c r="X278" i="1" s="1"/>
  <c r="V273" i="1"/>
  <c r="W273" i="1" s="1"/>
  <c r="X273" i="1" s="1"/>
  <c r="Z273" i="1" s="1"/>
  <c r="AA273" i="1" s="1"/>
  <c r="V275" i="1"/>
  <c r="W275" i="1" s="1"/>
  <c r="X275" i="1" s="1"/>
  <c r="Z275" i="1" s="1"/>
  <c r="AA275" i="1" s="1"/>
  <c r="V272" i="1"/>
  <c r="W272" i="1" s="1"/>
  <c r="X272" i="1" s="1"/>
  <c r="Z270" i="1"/>
  <c r="AA270" i="1" s="1"/>
  <c r="V269" i="1"/>
  <c r="W269" i="1" s="1"/>
  <c r="X269" i="1" s="1"/>
  <c r="Z269" i="1" s="1"/>
  <c r="AA269" i="1" s="1"/>
  <c r="V274" i="1"/>
  <c r="W274" i="1" s="1"/>
  <c r="X274" i="1" s="1"/>
  <c r="V265" i="1"/>
  <c r="W265" i="1" s="1"/>
  <c r="X265" i="1" s="1"/>
  <c r="Z265" i="1" s="1"/>
  <c r="AA265" i="1" s="1"/>
  <c r="V260" i="1"/>
  <c r="W260" i="1" s="1"/>
  <c r="X260" i="1" s="1"/>
  <c r="V267" i="1"/>
  <c r="W267" i="1" s="1"/>
  <c r="X267" i="1" s="1"/>
  <c r="V266" i="1"/>
  <c r="W266" i="1" s="1"/>
  <c r="X266" i="1" s="1"/>
  <c r="Z266" i="1" s="1"/>
  <c r="AA266" i="1" s="1"/>
  <c r="V264" i="1"/>
  <c r="W264" i="1" s="1"/>
  <c r="X264" i="1" s="1"/>
  <c r="Z264" i="1" s="1"/>
  <c r="AA264" i="1" s="1"/>
  <c r="V255" i="1"/>
  <c r="W255" i="1" s="1"/>
  <c r="X255" i="1" s="1"/>
  <c r="Z255" i="1" s="1"/>
  <c r="AA255" i="1" s="1"/>
  <c r="V263" i="1"/>
  <c r="W263" i="1" s="1"/>
  <c r="X263" i="1" s="1"/>
  <c r="V258" i="1"/>
  <c r="W258" i="1" s="1"/>
  <c r="X258" i="1" s="1"/>
  <c r="Z258" i="1" s="1"/>
  <c r="AA258" i="1" s="1"/>
  <c r="V259" i="1"/>
  <c r="W259" i="1" s="1"/>
  <c r="X259" i="1" s="1"/>
  <c r="Z259" i="1" s="1"/>
  <c r="V261" i="1"/>
  <c r="W261" i="1" s="1"/>
  <c r="X261" i="1" s="1"/>
  <c r="Z261" i="1" s="1"/>
  <c r="AA261" i="1" s="1"/>
  <c r="V262" i="1"/>
  <c r="W262" i="1" s="1"/>
  <c r="X262" i="1" s="1"/>
  <c r="V251" i="1"/>
  <c r="W251" i="1" s="1"/>
  <c r="X251" i="1" s="1"/>
  <c r="Z251" i="1" s="1"/>
  <c r="AA251" i="1" s="1"/>
  <c r="V252" i="1"/>
  <c r="W252" i="1" s="1"/>
  <c r="X252" i="1" s="1"/>
  <c r="Z252" i="1" s="1"/>
  <c r="AA252" i="1" s="1"/>
  <c r="V250" i="1"/>
  <c r="W250" i="1" s="1"/>
  <c r="X250" i="1" s="1"/>
  <c r="Z250" i="1" s="1"/>
  <c r="AA250" i="1" s="1"/>
  <c r="V247" i="1"/>
  <c r="W247" i="1" s="1"/>
  <c r="X247" i="1" s="1"/>
  <c r="Z247" i="1" s="1"/>
  <c r="AA247" i="1" s="1"/>
  <c r="V246" i="1"/>
  <c r="W246" i="1" s="1"/>
  <c r="X246" i="1" s="1"/>
  <c r="Z246" i="1" s="1"/>
  <c r="AA246" i="1" s="1"/>
  <c r="V248" i="1"/>
  <c r="W248" i="1" s="1"/>
  <c r="X248" i="1" s="1"/>
  <c r="V245" i="1"/>
  <c r="W245" i="1" s="1"/>
  <c r="X245" i="1" s="1"/>
  <c r="V241" i="1"/>
  <c r="W241" i="1" s="1"/>
  <c r="X241" i="1" s="1"/>
  <c r="Z241" i="1" s="1"/>
  <c r="AA241" i="1" s="1"/>
  <c r="V243" i="1"/>
  <c r="W243" i="1" s="1"/>
  <c r="X243" i="1" s="1"/>
  <c r="Z243" i="1" s="1"/>
  <c r="AA243" i="1" s="1"/>
  <c r="V244" i="1"/>
  <c r="W244" i="1" s="1"/>
  <c r="X244" i="1" s="1"/>
  <c r="Z244" i="1" s="1"/>
  <c r="AA244" i="1" s="1"/>
  <c r="V242" i="1"/>
  <c r="W242" i="1" s="1"/>
  <c r="X242" i="1" s="1"/>
  <c r="Z242" i="1" s="1"/>
  <c r="AA242" i="1" s="1"/>
  <c r="V232" i="1"/>
  <c r="W232" i="1" s="1"/>
  <c r="X232" i="1" s="1"/>
  <c r="V237" i="1"/>
  <c r="W237" i="1" s="1"/>
  <c r="X237" i="1" s="1"/>
  <c r="V236" i="1"/>
  <c r="W236" i="1" s="1"/>
  <c r="X236" i="1" s="1"/>
  <c r="V233" i="1"/>
  <c r="W233" i="1" s="1"/>
  <c r="X233" i="1" s="1"/>
  <c r="Z233" i="1" s="1"/>
  <c r="AA233" i="1" s="1"/>
  <c r="V228" i="1"/>
  <c r="W228" i="1" s="1"/>
  <c r="X228" i="1" s="1"/>
  <c r="Z228" i="1" s="1"/>
  <c r="AA228" i="1" s="1"/>
  <c r="V225" i="1"/>
  <c r="W225" i="1" s="1"/>
  <c r="X225" i="1" s="1"/>
  <c r="Z225" i="1" s="1"/>
  <c r="AA225" i="1" s="1"/>
  <c r="V220" i="1"/>
  <c r="W220" i="1" s="1"/>
  <c r="X220" i="1" s="1"/>
  <c r="V221" i="1"/>
  <c r="W221" i="1" s="1"/>
  <c r="X221" i="1" s="1"/>
  <c r="Z221" i="1" s="1"/>
  <c r="AA221" i="1" s="1"/>
  <c r="V222" i="1"/>
  <c r="W222" i="1" s="1"/>
  <c r="X222" i="1" s="1"/>
  <c r="Z222" i="1" s="1"/>
  <c r="V224" i="1"/>
  <c r="W224" i="1" s="1"/>
  <c r="X224" i="1" s="1"/>
  <c r="Z224" i="1" s="1"/>
  <c r="AA224" i="1" s="1"/>
  <c r="V227" i="1"/>
  <c r="W227" i="1" s="1"/>
  <c r="X227" i="1" s="1"/>
  <c r="V229" i="1"/>
  <c r="W229" i="1" s="1"/>
  <c r="X229" i="1" s="1"/>
  <c r="Z229" i="1" s="1"/>
  <c r="AA229" i="1" s="1"/>
  <c r="V223" i="1"/>
  <c r="W223" i="1" s="1"/>
  <c r="X223" i="1" s="1"/>
  <c r="Z223" i="1" s="1"/>
  <c r="V217" i="1"/>
  <c r="W217" i="1" s="1"/>
  <c r="X217" i="1" s="1"/>
  <c r="Z217" i="1" s="1"/>
  <c r="AA217" i="1" s="1"/>
  <c r="V218" i="1"/>
  <c r="W218" i="1" s="1"/>
  <c r="X218" i="1" s="1"/>
  <c r="Z218" i="1" s="1"/>
  <c r="AA218" i="1" s="1"/>
  <c r="V219" i="1"/>
  <c r="W219" i="1" s="1"/>
  <c r="X219" i="1" s="1"/>
  <c r="Z219" i="1" s="1"/>
  <c r="AA219" i="1" s="1"/>
  <c r="V215" i="1"/>
  <c r="W215" i="1" s="1"/>
  <c r="X215" i="1" s="1"/>
  <c r="V213" i="1"/>
  <c r="W213" i="1" s="1"/>
  <c r="X213" i="1" s="1"/>
  <c r="Z213" i="1" s="1"/>
  <c r="AA213" i="1" s="1"/>
  <c r="V210" i="1"/>
  <c r="W210" i="1" s="1"/>
  <c r="X210" i="1" s="1"/>
  <c r="V212" i="1"/>
  <c r="W212" i="1" s="1"/>
  <c r="X212" i="1" s="1"/>
  <c r="Z212" i="1" s="1"/>
  <c r="AA212" i="1" s="1"/>
  <c r="V200" i="1"/>
  <c r="W200" i="1" s="1"/>
  <c r="X200" i="1" s="1"/>
  <c r="Z200" i="1" s="1"/>
  <c r="V205" i="1"/>
  <c r="W205" i="1" s="1"/>
  <c r="X205" i="1" s="1"/>
  <c r="V207" i="1"/>
  <c r="W207" i="1" s="1"/>
  <c r="X207" i="1" s="1"/>
  <c r="V209" i="1"/>
  <c r="W209" i="1" s="1"/>
  <c r="X209" i="1" s="1"/>
  <c r="V206" i="1"/>
  <c r="W206" i="1" s="1"/>
  <c r="X206" i="1" s="1"/>
  <c r="V204" i="1"/>
  <c r="W204" i="1" s="1"/>
  <c r="X204" i="1" s="1"/>
  <c r="Z204" i="1" s="1"/>
  <c r="AA204" i="1" s="1"/>
  <c r="V203" i="1"/>
  <c r="W203" i="1" s="1"/>
  <c r="X203" i="1" s="1"/>
  <c r="V197" i="1"/>
  <c r="W197" i="1" s="1"/>
  <c r="X197" i="1" s="1"/>
  <c r="Z197" i="1" s="1"/>
  <c r="AA197" i="1" s="1"/>
  <c r="V201" i="1"/>
  <c r="W201" i="1" s="1"/>
  <c r="X201" i="1" s="1"/>
  <c r="Z201" i="1" s="1"/>
  <c r="AA201" i="1" s="1"/>
  <c r="V190" i="1"/>
  <c r="W190" i="1" s="1"/>
  <c r="X190" i="1" s="1"/>
  <c r="Z190" i="1" s="1"/>
  <c r="AA190" i="1" s="1"/>
  <c r="V198" i="1"/>
  <c r="W198" i="1" s="1"/>
  <c r="X198" i="1" s="1"/>
  <c r="V193" i="1"/>
  <c r="W193" i="1" s="1"/>
  <c r="X193" i="1" s="1"/>
  <c r="Z193" i="1" s="1"/>
  <c r="AA193" i="1" s="1"/>
  <c r="V199" i="1"/>
  <c r="W199" i="1" s="1"/>
  <c r="X199" i="1" s="1"/>
  <c r="Z199" i="1" s="1"/>
  <c r="AA199" i="1" s="1"/>
  <c r="V186" i="1"/>
  <c r="W186" i="1" s="1"/>
  <c r="X186" i="1" s="1"/>
  <c r="Z186" i="1" s="1"/>
  <c r="AA186" i="1" s="1"/>
  <c r="V185" i="1"/>
  <c r="W185" i="1" s="1"/>
  <c r="X185" i="1" s="1"/>
  <c r="Z185" i="1" s="1"/>
  <c r="AA185" i="1" s="1"/>
  <c r="V189" i="1"/>
  <c r="W189" i="1" s="1"/>
  <c r="X189" i="1" s="1"/>
  <c r="V187" i="1"/>
  <c r="W187" i="1" s="1"/>
  <c r="X187" i="1" s="1"/>
  <c r="V188" i="1"/>
  <c r="W188" i="1" s="1"/>
  <c r="X188" i="1" s="1"/>
  <c r="V184" i="1"/>
  <c r="W184" i="1" s="1"/>
  <c r="X184" i="1" s="1"/>
  <c r="V176" i="1"/>
  <c r="W176" i="1" s="1"/>
  <c r="X176" i="1" s="1"/>
  <c r="Z176" i="1" s="1"/>
  <c r="AA176" i="1" s="1"/>
  <c r="V177" i="1"/>
  <c r="W177" i="1" s="1"/>
  <c r="X177" i="1" s="1"/>
  <c r="Z177" i="1" s="1"/>
  <c r="AA177" i="1" s="1"/>
  <c r="V182" i="1"/>
  <c r="W182" i="1" s="1"/>
  <c r="X182" i="1" s="1"/>
  <c r="V178" i="1"/>
  <c r="W178" i="1" s="1"/>
  <c r="X178" i="1" s="1"/>
  <c r="Z178" i="1" s="1"/>
  <c r="AA178" i="1" s="1"/>
  <c r="V181" i="1"/>
  <c r="W181" i="1" s="1"/>
  <c r="X181" i="1" s="1"/>
  <c r="Z181" i="1" s="1"/>
  <c r="AA181" i="1" s="1"/>
  <c r="V175" i="1"/>
  <c r="W175" i="1" s="1"/>
  <c r="X175" i="1" s="1"/>
  <c r="V170" i="1"/>
  <c r="W170" i="1" s="1"/>
  <c r="X170" i="1" s="1"/>
  <c r="Z170" i="1" s="1"/>
  <c r="AA170" i="1" s="1"/>
  <c r="V179" i="1"/>
  <c r="W179" i="1" s="1"/>
  <c r="X179" i="1" s="1"/>
  <c r="Z179" i="1" s="1"/>
  <c r="AA179" i="1" s="1"/>
  <c r="V166" i="1"/>
  <c r="W166" i="1" s="1"/>
  <c r="X166" i="1" s="1"/>
  <c r="Z166" i="1" s="1"/>
  <c r="AA166" i="1" s="1"/>
  <c r="V171" i="1"/>
  <c r="W171" i="1" s="1"/>
  <c r="X171" i="1" s="1"/>
  <c r="Z171" i="1" s="1"/>
  <c r="AA171" i="1" s="1"/>
  <c r="V174" i="1"/>
  <c r="W174" i="1" s="1"/>
  <c r="X174" i="1" s="1"/>
  <c r="V172" i="1"/>
  <c r="W172" i="1" s="1"/>
  <c r="X172" i="1" s="1"/>
  <c r="Z172" i="1" s="1"/>
  <c r="AA172" i="1" s="1"/>
  <c r="V168" i="1"/>
  <c r="W168" i="1" s="1"/>
  <c r="X168" i="1" s="1"/>
  <c r="V161" i="1"/>
  <c r="W161" i="1" s="1"/>
  <c r="X161" i="1" s="1"/>
  <c r="Z161" i="1" s="1"/>
  <c r="AA161" i="1" s="1"/>
  <c r="V165" i="1"/>
  <c r="W165" i="1" s="1"/>
  <c r="X165" i="1" s="1"/>
  <c r="Z165" i="1" s="1"/>
  <c r="AA165" i="1" s="1"/>
  <c r="V167" i="1"/>
  <c r="W167" i="1" s="1"/>
  <c r="X167" i="1" s="1"/>
  <c r="Z167" i="1" s="1"/>
  <c r="AA167" i="1" s="1"/>
  <c r="V157" i="1"/>
  <c r="W157" i="1" s="1"/>
  <c r="X157" i="1" s="1"/>
  <c r="Z157" i="1" s="1"/>
  <c r="AA157" i="1" s="1"/>
  <c r="V164" i="1"/>
  <c r="W164" i="1" s="1"/>
  <c r="X164" i="1" s="1"/>
  <c r="Z164" i="1" s="1"/>
  <c r="AA164" i="1" s="1"/>
  <c r="V159" i="1"/>
  <c r="W159" i="1" s="1"/>
  <c r="X159" i="1" s="1"/>
  <c r="Z159" i="1" s="1"/>
  <c r="AA159" i="1" s="1"/>
  <c r="V158" i="1"/>
  <c r="W158" i="1" s="1"/>
  <c r="X158" i="1" s="1"/>
  <c r="Z158" i="1" s="1"/>
  <c r="AA158" i="1" s="1"/>
  <c r="V160" i="1"/>
  <c r="W160" i="1" s="1"/>
  <c r="X160" i="1" s="1"/>
  <c r="Z160" i="1" s="1"/>
  <c r="AA160" i="1" s="1"/>
  <c r="V163" i="1"/>
  <c r="W163" i="1" s="1"/>
  <c r="X163" i="1" s="1"/>
  <c r="Z163" i="1" s="1"/>
  <c r="AA163" i="1" s="1"/>
  <c r="V155" i="1"/>
  <c r="W155" i="1" s="1"/>
  <c r="X155" i="1" s="1"/>
  <c r="V156" i="1"/>
  <c r="W156" i="1" s="1"/>
  <c r="X156" i="1" s="1"/>
  <c r="Z156" i="1" s="1"/>
  <c r="AA156" i="1" s="1"/>
  <c r="V153" i="1"/>
  <c r="W153" i="1" s="1"/>
  <c r="X153" i="1" s="1"/>
  <c r="Z153" i="1" s="1"/>
  <c r="AA153" i="1" s="1"/>
  <c r="V148" i="1"/>
  <c r="W148" i="1" s="1"/>
  <c r="X148" i="1" s="1"/>
  <c r="Z148" i="1" s="1"/>
  <c r="AA148" i="1" s="1"/>
  <c r="V151" i="1"/>
  <c r="W151" i="1" s="1"/>
  <c r="X151" i="1" s="1"/>
  <c r="Z151" i="1" s="1"/>
  <c r="AA151" i="1" s="1"/>
  <c r="V152" i="1"/>
  <c r="W152" i="1" s="1"/>
  <c r="X152" i="1" s="1"/>
  <c r="V146" i="1"/>
  <c r="W146" i="1" s="1"/>
  <c r="X146" i="1" s="1"/>
  <c r="Z146" i="1" s="1"/>
  <c r="AA146" i="1" s="1"/>
  <c r="V154" i="1"/>
  <c r="W154" i="1" s="1"/>
  <c r="X154" i="1" s="1"/>
  <c r="Z154" i="1" s="1"/>
  <c r="AA154" i="1" s="1"/>
  <c r="V143" i="1"/>
  <c r="W143" i="1" s="1"/>
  <c r="X143" i="1" s="1"/>
  <c r="Z143" i="1" s="1"/>
  <c r="AA143" i="1" s="1"/>
  <c r="V145" i="1"/>
  <c r="W145" i="1" s="1"/>
  <c r="X145" i="1" s="1"/>
  <c r="Z145" i="1" s="1"/>
  <c r="AA145" i="1" s="1"/>
  <c r="V149" i="1"/>
  <c r="W149" i="1" s="1"/>
  <c r="X149" i="1" s="1"/>
  <c r="V137" i="1"/>
  <c r="W137" i="1" s="1"/>
  <c r="X137" i="1" s="1"/>
  <c r="Z137" i="1" s="1"/>
  <c r="V135" i="1"/>
  <c r="W135" i="1" s="1"/>
  <c r="X135" i="1" s="1"/>
  <c r="Z135" i="1" s="1"/>
  <c r="AA135" i="1" s="1"/>
  <c r="V144" i="1"/>
  <c r="W144" i="1" s="1"/>
  <c r="X144" i="1" s="1"/>
  <c r="V136" i="1"/>
  <c r="W136" i="1" s="1"/>
  <c r="X136" i="1" s="1"/>
  <c r="Z136" i="1" s="1"/>
  <c r="AA136" i="1" s="1"/>
  <c r="V139" i="1"/>
  <c r="W139" i="1" s="1"/>
  <c r="X139" i="1" s="1"/>
  <c r="Z139" i="1" s="1"/>
  <c r="AA139" i="1" s="1"/>
  <c r="V141" i="1"/>
  <c r="W141" i="1" s="1"/>
  <c r="X141" i="1" s="1"/>
  <c r="V131" i="1"/>
  <c r="W131" i="1" s="1"/>
  <c r="X131" i="1" s="1"/>
  <c r="Z131" i="1" s="1"/>
  <c r="AA131" i="1" s="1"/>
  <c r="V138" i="1"/>
  <c r="W138" i="1" s="1"/>
  <c r="X138" i="1" s="1"/>
  <c r="V130" i="1"/>
  <c r="W130" i="1" s="1"/>
  <c r="X130" i="1" s="1"/>
  <c r="Z130" i="1" s="1"/>
  <c r="AA130" i="1" s="1"/>
  <c r="V128" i="1"/>
  <c r="W128" i="1" s="1"/>
  <c r="X128" i="1" s="1"/>
  <c r="Z128" i="1" s="1"/>
  <c r="AA128" i="1" s="1"/>
  <c r="V125" i="1"/>
  <c r="W125" i="1" s="1"/>
  <c r="X125" i="1" s="1"/>
  <c r="Z125" i="1" s="1"/>
  <c r="AA125" i="1" s="1"/>
  <c r="V126" i="1"/>
  <c r="W126" i="1" s="1"/>
  <c r="X126" i="1" s="1"/>
  <c r="Z126" i="1" s="1"/>
  <c r="AA126" i="1" s="1"/>
  <c r="V127" i="1"/>
  <c r="W127" i="1" s="1"/>
  <c r="X127" i="1" s="1"/>
  <c r="Z127" i="1" s="1"/>
  <c r="AA127" i="1" s="1"/>
  <c r="V132" i="1"/>
  <c r="W132" i="1" s="1"/>
  <c r="X132" i="1" s="1"/>
  <c r="Z132" i="1" s="1"/>
  <c r="AA132" i="1" s="1"/>
  <c r="V133" i="1"/>
  <c r="W133" i="1" s="1"/>
  <c r="X133" i="1" s="1"/>
  <c r="V134" i="1"/>
  <c r="W134" i="1" s="1"/>
  <c r="X134" i="1" s="1"/>
  <c r="V120" i="1"/>
  <c r="W120" i="1" s="1"/>
  <c r="X120" i="1" s="1"/>
  <c r="Z120" i="1" s="1"/>
  <c r="V129" i="1"/>
  <c r="W129" i="1" s="1"/>
  <c r="X129" i="1" s="1"/>
  <c r="V115" i="1"/>
  <c r="W115" i="1" s="1"/>
  <c r="X115" i="1" s="1"/>
  <c r="Z115" i="1" s="1"/>
  <c r="AA115" i="1" s="1"/>
  <c r="V116" i="1"/>
  <c r="W116" i="1" s="1"/>
  <c r="X116" i="1" s="1"/>
  <c r="Z116" i="1" s="1"/>
  <c r="V122" i="1"/>
  <c r="W122" i="1" s="1"/>
  <c r="X122" i="1" s="1"/>
  <c r="V119" i="1"/>
  <c r="W119" i="1" s="1"/>
  <c r="X119" i="1" s="1"/>
  <c r="Z119" i="1" s="1"/>
  <c r="AA119" i="1" s="1"/>
  <c r="V118" i="1"/>
  <c r="W118" i="1" s="1"/>
  <c r="X118" i="1" s="1"/>
  <c r="Z118" i="1" s="1"/>
  <c r="AA118" i="1" s="1"/>
  <c r="V123" i="1"/>
  <c r="W123" i="1" s="1"/>
  <c r="X123" i="1" s="1"/>
  <c r="Z123" i="1" s="1"/>
  <c r="AA123" i="1" s="1"/>
  <c r="V121" i="1"/>
  <c r="W121" i="1" s="1"/>
  <c r="X121" i="1" s="1"/>
  <c r="Z121" i="1" s="1"/>
  <c r="AA121" i="1" s="1"/>
  <c r="V114" i="1"/>
  <c r="W114" i="1" s="1"/>
  <c r="X114" i="1" s="1"/>
  <c r="Z114" i="1" s="1"/>
  <c r="AA114" i="1" s="1"/>
  <c r="V117" i="1"/>
  <c r="W117" i="1" s="1"/>
  <c r="X117" i="1" s="1"/>
  <c r="Z117" i="1" s="1"/>
  <c r="AA117" i="1" s="1"/>
  <c r="V113" i="1"/>
  <c r="W113" i="1" s="1"/>
  <c r="X113" i="1" s="1"/>
  <c r="Z113" i="1" s="1"/>
  <c r="AA113" i="1" s="1"/>
  <c r="V108" i="1"/>
  <c r="W108" i="1" s="1"/>
  <c r="X108" i="1" s="1"/>
  <c r="Z108" i="1" s="1"/>
  <c r="AA108" i="1" s="1"/>
  <c r="V109" i="1"/>
  <c r="W109" i="1" s="1"/>
  <c r="X109" i="1" s="1"/>
  <c r="Z109" i="1" s="1"/>
  <c r="AA109" i="1" s="1"/>
  <c r="V101" i="1"/>
  <c r="W101" i="1" s="1"/>
  <c r="X101" i="1" s="1"/>
  <c r="Z101" i="1" s="1"/>
  <c r="V102" i="1"/>
  <c r="W102" i="1" s="1"/>
  <c r="X102" i="1" s="1"/>
  <c r="Z102" i="1" s="1"/>
  <c r="AA102" i="1" s="1"/>
  <c r="V104" i="1"/>
  <c r="W104" i="1" s="1"/>
  <c r="X104" i="1" s="1"/>
  <c r="Z104" i="1" s="1"/>
  <c r="AA104" i="1" s="1"/>
  <c r="V103" i="1"/>
  <c r="W103" i="1" s="1"/>
  <c r="X103" i="1" s="1"/>
  <c r="Z103" i="1" s="1"/>
  <c r="AA103" i="1" s="1"/>
  <c r="V105" i="1"/>
  <c r="W105" i="1" s="1"/>
  <c r="X105" i="1" s="1"/>
  <c r="Z105" i="1" s="1"/>
  <c r="AA105" i="1" s="1"/>
  <c r="V99" i="1"/>
  <c r="W99" i="1" s="1"/>
  <c r="X99" i="1" s="1"/>
  <c r="Z99" i="1" s="1"/>
  <c r="AA99" i="1" s="1"/>
  <c r="V100" i="1"/>
  <c r="W100" i="1" s="1"/>
  <c r="X100" i="1" s="1"/>
  <c r="Z100" i="1" s="1"/>
  <c r="AA100" i="1" s="1"/>
  <c r="V91" i="1"/>
  <c r="W91" i="1" s="1"/>
  <c r="X91" i="1" s="1"/>
  <c r="Z91" i="1" s="1"/>
  <c r="AA91" i="1" s="1"/>
  <c r="V92" i="1"/>
  <c r="W92" i="1" s="1"/>
  <c r="X92" i="1" s="1"/>
  <c r="V97" i="1"/>
  <c r="W97" i="1" s="1"/>
  <c r="X97" i="1" s="1"/>
  <c r="V87" i="1"/>
  <c r="W87" i="1" s="1"/>
  <c r="X87" i="1" s="1"/>
  <c r="Z87" i="1" s="1"/>
  <c r="AA87" i="1" s="1"/>
  <c r="V85" i="1"/>
  <c r="W85" i="1" s="1"/>
  <c r="X85" i="1" s="1"/>
  <c r="Z85" i="1" s="1"/>
  <c r="V90" i="1"/>
  <c r="W90" i="1" s="1"/>
  <c r="X90" i="1" s="1"/>
  <c r="V93" i="1"/>
  <c r="W93" i="1" s="1"/>
  <c r="X93" i="1" s="1"/>
  <c r="V89" i="1"/>
  <c r="W89" i="1" s="1"/>
  <c r="X89" i="1" s="1"/>
  <c r="V86" i="1"/>
  <c r="W86" i="1" s="1"/>
  <c r="X86" i="1" s="1"/>
  <c r="V88" i="1"/>
  <c r="W88" i="1" s="1"/>
  <c r="X88" i="1" s="1"/>
  <c r="V81" i="1"/>
  <c r="W81" i="1" s="1"/>
  <c r="X81" i="1" s="1"/>
  <c r="Z81" i="1" s="1"/>
  <c r="AA81" i="1" s="1"/>
  <c r="V78" i="1"/>
  <c r="W78" i="1" s="1"/>
  <c r="X78" i="1" s="1"/>
  <c r="Z78" i="1" s="1"/>
  <c r="AA78" i="1" s="1"/>
  <c r="V80" i="1"/>
  <c r="W80" i="1" s="1"/>
  <c r="X80" i="1" s="1"/>
  <c r="V76" i="1"/>
  <c r="W76" i="1" s="1"/>
  <c r="X76" i="1" s="1"/>
  <c r="Z76" i="1" s="1"/>
  <c r="AA76" i="1" s="1"/>
  <c r="V83" i="1"/>
  <c r="W83" i="1" s="1"/>
  <c r="X83" i="1" s="1"/>
  <c r="Z83" i="1" s="1"/>
  <c r="AA83" i="1" s="1"/>
  <c r="V77" i="1"/>
  <c r="W77" i="1" s="1"/>
  <c r="X77" i="1" s="1"/>
  <c r="Z77" i="1" s="1"/>
  <c r="AA77" i="1" s="1"/>
  <c r="V75" i="1"/>
  <c r="W75" i="1" s="1"/>
  <c r="X75" i="1" s="1"/>
  <c r="V79" i="1"/>
  <c r="W79" i="1" s="1"/>
  <c r="X79" i="1" s="1"/>
  <c r="Z79" i="1" s="1"/>
  <c r="AA79" i="1" s="1"/>
  <c r="V73" i="1"/>
  <c r="W73" i="1" s="1"/>
  <c r="X73" i="1" s="1"/>
  <c r="Z70" i="1"/>
  <c r="AA70" i="1" s="1"/>
  <c r="V69" i="1"/>
  <c r="W69" i="1" s="1"/>
  <c r="X69" i="1" s="1"/>
  <c r="Z69" i="1" s="1"/>
  <c r="V68" i="1"/>
  <c r="W68" i="1" s="1"/>
  <c r="X68" i="1" s="1"/>
  <c r="Z68" i="1" s="1"/>
  <c r="AA68" i="1" s="1"/>
  <c r="V65" i="1"/>
  <c r="W65" i="1" s="1"/>
  <c r="X65" i="1" s="1"/>
  <c r="Z65" i="1" s="1"/>
  <c r="AA65" i="1" s="1"/>
  <c r="V67" i="1"/>
  <c r="W67" i="1" s="1"/>
  <c r="X67" i="1" s="1"/>
  <c r="Z67" i="1" s="1"/>
  <c r="AA67" i="1" s="1"/>
  <c r="V59" i="1"/>
  <c r="W59" i="1" s="1"/>
  <c r="X59" i="1" s="1"/>
  <c r="Z59" i="1" s="1"/>
  <c r="AA59" i="1" s="1"/>
  <c r="V61" i="1"/>
  <c r="W61" i="1" s="1"/>
  <c r="X61" i="1" s="1"/>
  <c r="V63" i="1"/>
  <c r="W63" i="1" s="1"/>
  <c r="X63" i="1" s="1"/>
  <c r="V62" i="1"/>
  <c r="W62" i="1" s="1"/>
  <c r="X62" i="1" s="1"/>
  <c r="V58" i="1"/>
  <c r="W58" i="1" s="1"/>
  <c r="X58" i="1" s="1"/>
  <c r="V54" i="1"/>
  <c r="W54" i="1" s="1"/>
  <c r="X54" i="1" s="1"/>
  <c r="Z54" i="1" s="1"/>
  <c r="AA54" i="1" s="1"/>
  <c r="V55" i="1"/>
  <c r="W55" i="1" s="1"/>
  <c r="X55" i="1" s="1"/>
  <c r="Z50" i="1"/>
  <c r="AA50" i="1" s="1"/>
  <c r="V52" i="1"/>
  <c r="W52" i="1" s="1"/>
  <c r="X52" i="1" s="1"/>
  <c r="V53" i="1"/>
  <c r="W53" i="1" s="1"/>
  <c r="X53" i="1" s="1"/>
  <c r="V40" i="1"/>
  <c r="W40" i="1" s="1"/>
  <c r="X40" i="1" s="1"/>
  <c r="Z40" i="1" s="1"/>
  <c r="AA40" i="1" s="1"/>
  <c r="V48" i="1"/>
  <c r="W48" i="1" s="1"/>
  <c r="X48" i="1" s="1"/>
  <c r="V49" i="1"/>
  <c r="W49" i="1" s="1"/>
  <c r="X49" i="1" s="1"/>
  <c r="V37" i="1"/>
  <c r="W37" i="1" s="1"/>
  <c r="X37" i="1" s="1"/>
  <c r="Z37" i="1" s="1"/>
  <c r="AA37" i="1" s="1"/>
  <c r="Z44" i="1"/>
  <c r="AA44" i="1" s="1"/>
  <c r="V39" i="1"/>
  <c r="W39" i="1" s="1"/>
  <c r="X39" i="1" s="1"/>
  <c r="Z39" i="1" s="1"/>
  <c r="AA39" i="1" s="1"/>
  <c r="V34" i="1"/>
  <c r="W34" i="1" s="1"/>
  <c r="X34" i="1" s="1"/>
  <c r="Z34" i="1" s="1"/>
  <c r="AA34" i="1" s="1"/>
  <c r="V36" i="1"/>
  <c r="W36" i="1" s="1"/>
  <c r="X36" i="1" s="1"/>
  <c r="Z36" i="1" s="1"/>
  <c r="AA36" i="1" s="1"/>
  <c r="V38" i="1"/>
  <c r="W38" i="1" s="1"/>
  <c r="X38" i="1" s="1"/>
  <c r="V30" i="1"/>
  <c r="W30" i="1" s="1"/>
  <c r="X30" i="1" s="1"/>
  <c r="V31" i="1"/>
  <c r="W31" i="1" s="1"/>
  <c r="X31" i="1" s="1"/>
  <c r="V32" i="1"/>
  <c r="W32" i="1" s="1"/>
  <c r="X32" i="1" s="1"/>
  <c r="V28" i="1"/>
  <c r="W28" i="1" s="1"/>
  <c r="X28" i="1" s="1"/>
  <c r="V21" i="1"/>
  <c r="W21" i="1" s="1"/>
  <c r="X21" i="1" s="1"/>
  <c r="V27" i="1"/>
  <c r="W27" i="1" s="1"/>
  <c r="X27" i="1" s="1"/>
  <c r="Z27" i="1" s="1"/>
  <c r="AA27" i="1" s="1"/>
  <c r="V25" i="1"/>
  <c r="W25" i="1" s="1"/>
  <c r="X25" i="1" s="1"/>
  <c r="Z25" i="1" s="1"/>
  <c r="AA25" i="1" s="1"/>
  <c r="O345" i="1"/>
  <c r="H340" i="1"/>
  <c r="O285" i="1"/>
  <c r="O275" i="1"/>
  <c r="O245" i="1"/>
  <c r="O205" i="1"/>
  <c r="H167" i="1"/>
  <c r="O165" i="1"/>
  <c r="O120" i="1"/>
  <c r="H128" i="1"/>
  <c r="R330" i="1"/>
  <c r="G316" i="1"/>
  <c r="G263" i="1"/>
  <c r="R240" i="1"/>
  <c r="G223" i="1"/>
  <c r="R200" i="1"/>
  <c r="G196" i="1"/>
  <c r="G198" i="1"/>
  <c r="G195" i="1"/>
  <c r="G197" i="1"/>
  <c r="V16" i="1"/>
  <c r="W16" i="1" s="1"/>
  <c r="X16" i="1" s="1"/>
  <c r="Z16" i="1" s="1"/>
  <c r="AA16" i="1" s="1"/>
  <c r="V23" i="1"/>
  <c r="W23" i="1" s="1"/>
  <c r="X23" i="1" s="1"/>
  <c r="V18" i="1"/>
  <c r="W18" i="1" s="1"/>
  <c r="X18" i="1" s="1"/>
  <c r="V19" i="1"/>
  <c r="W19" i="1" s="1"/>
  <c r="X19" i="1" s="1"/>
  <c r="V17" i="1"/>
  <c r="W17" i="1" s="1"/>
  <c r="X17" i="1" s="1"/>
  <c r="Z17" i="1" s="1"/>
  <c r="AA17" i="1" s="1"/>
  <c r="V10" i="1"/>
  <c r="W10" i="1" s="1"/>
  <c r="X10" i="1" s="1"/>
  <c r="V14" i="1"/>
  <c r="W14" i="1" s="1"/>
  <c r="X14" i="1" s="1"/>
  <c r="V6" i="1"/>
  <c r="W6" i="1" s="1"/>
  <c r="X6" i="1" s="1"/>
  <c r="Z6" i="1" s="1"/>
  <c r="AA6" i="1" s="1"/>
  <c r="V11" i="1"/>
  <c r="W11" i="1" s="1"/>
  <c r="X11" i="1" s="1"/>
  <c r="V12" i="1"/>
  <c r="W12" i="1" s="1"/>
  <c r="X12" i="1" s="1"/>
  <c r="Z12" i="1" s="1"/>
  <c r="AA12" i="1" s="1"/>
  <c r="V5" i="1"/>
  <c r="W5" i="1" s="1"/>
  <c r="X5" i="1" s="1"/>
  <c r="Z5" i="1" s="1"/>
  <c r="AA5" i="1" s="1"/>
  <c r="R370" i="1"/>
  <c r="V9" i="1"/>
  <c r="W9" i="1" s="1"/>
  <c r="X9" i="1" s="1"/>
  <c r="Z9" i="1" s="1"/>
  <c r="AA9" i="1" s="1"/>
  <c r="G226" i="1"/>
  <c r="G32" i="1"/>
  <c r="G62" i="1"/>
  <c r="G382" i="1"/>
  <c r="H268" i="1"/>
  <c r="O325" i="1"/>
  <c r="R345" i="1"/>
  <c r="R335" i="1"/>
  <c r="G292" i="1"/>
  <c r="R295" i="1"/>
  <c r="G306" i="1"/>
  <c r="G156" i="1"/>
  <c r="G221" i="1"/>
  <c r="R175" i="1"/>
  <c r="G47" i="1"/>
  <c r="G192" i="1"/>
  <c r="G381" i="1"/>
  <c r="G383" i="1"/>
  <c r="H383" i="1"/>
  <c r="G372" i="1"/>
  <c r="G367" i="1"/>
  <c r="G358" i="1"/>
  <c r="H351" i="1"/>
  <c r="G338" i="1"/>
  <c r="G335" i="1"/>
  <c r="G332" i="1"/>
  <c r="G331" i="1"/>
  <c r="H302" i="1"/>
  <c r="O305" i="1"/>
  <c r="R310" i="1"/>
  <c r="G288" i="1"/>
  <c r="R290" i="1"/>
  <c r="G282" i="1"/>
  <c r="R280" i="1"/>
  <c r="R275" i="1"/>
  <c r="G270" i="1"/>
  <c r="G272" i="1"/>
  <c r="R270" i="1"/>
  <c r="G266" i="1"/>
  <c r="H262" i="1"/>
  <c r="R260" i="1"/>
  <c r="R250" i="1"/>
  <c r="G232" i="1"/>
  <c r="O235" i="1"/>
  <c r="G227" i="1"/>
  <c r="O225" i="1"/>
  <c r="H220" i="1"/>
  <c r="H227" i="1"/>
  <c r="G222" i="1"/>
  <c r="R225" i="1"/>
  <c r="G228" i="1"/>
  <c r="R220" i="1"/>
  <c r="G193" i="1"/>
  <c r="G191" i="1"/>
  <c r="R195" i="1"/>
  <c r="H180" i="1"/>
  <c r="O185" i="1"/>
  <c r="R160" i="1"/>
  <c r="R155" i="1"/>
  <c r="G142" i="1"/>
  <c r="G112" i="1"/>
  <c r="G97" i="1"/>
  <c r="H83" i="1"/>
  <c r="H81" i="1"/>
  <c r="G82" i="1"/>
  <c r="G73" i="1"/>
  <c r="G77" i="1"/>
  <c r="H63" i="1"/>
  <c r="O40" i="1"/>
  <c r="G37" i="1"/>
  <c r="G35" i="1"/>
  <c r="G21" i="1"/>
  <c r="H28" i="1"/>
  <c r="O10" i="1"/>
  <c r="H258" i="1"/>
  <c r="G337" i="1"/>
  <c r="H80" i="1"/>
  <c r="G362" i="1"/>
  <c r="R375" i="1"/>
  <c r="R340" i="1"/>
  <c r="H82" i="1"/>
  <c r="H77" i="1"/>
  <c r="H100" i="1"/>
  <c r="G365" i="1"/>
  <c r="G102" i="1"/>
  <c r="G336" i="1"/>
  <c r="G206" i="1"/>
  <c r="H60" i="1"/>
  <c r="G333" i="1"/>
  <c r="G233" i="1"/>
  <c r="G330" i="1"/>
  <c r="H135" i="1"/>
  <c r="H55" i="1"/>
  <c r="G172" i="1"/>
  <c r="H143" i="1"/>
  <c r="H337" i="1"/>
  <c r="R365" i="1"/>
  <c r="G31" i="1"/>
  <c r="H177" i="1"/>
  <c r="G307" i="1"/>
  <c r="H328" i="1"/>
  <c r="G188" i="1"/>
  <c r="G312" i="1"/>
  <c r="G360" i="1"/>
  <c r="H18" i="1"/>
  <c r="R75" i="1"/>
  <c r="G313" i="1"/>
  <c r="R30" i="1"/>
  <c r="H287" i="1"/>
  <c r="G276" i="1"/>
  <c r="G212" i="1"/>
  <c r="R215" i="1"/>
  <c r="G361" i="1"/>
  <c r="G311" i="1"/>
  <c r="H93" i="1"/>
  <c r="R315" i="1"/>
  <c r="H211" i="1"/>
  <c r="H375" i="1"/>
  <c r="G366" i="1"/>
  <c r="G363" i="1"/>
  <c r="R350" i="1"/>
  <c r="R35" i="1"/>
  <c r="H378" i="1"/>
  <c r="O375" i="1"/>
  <c r="H377" i="1"/>
  <c r="H376" i="1"/>
  <c r="H382" i="1"/>
  <c r="H381" i="1"/>
  <c r="O365" i="1"/>
  <c r="H371" i="1"/>
  <c r="H368" i="1"/>
  <c r="H367" i="1"/>
  <c r="H345" i="1"/>
  <c r="H353" i="1"/>
  <c r="H347" i="1"/>
  <c r="O355" i="1"/>
  <c r="H352" i="1"/>
  <c r="H348" i="1"/>
  <c r="H342" i="1"/>
  <c r="H346" i="1"/>
  <c r="H335" i="1"/>
  <c r="O340" i="1"/>
  <c r="H338" i="1"/>
  <c r="O335" i="1"/>
  <c r="H336" i="1"/>
  <c r="H327" i="1"/>
  <c r="H330" i="1"/>
  <c r="O315" i="1"/>
  <c r="H308" i="1"/>
  <c r="H305" i="1"/>
  <c r="H310" i="1"/>
  <c r="H311" i="1"/>
  <c r="H313" i="1"/>
  <c r="H307" i="1"/>
  <c r="H306" i="1"/>
  <c r="H312" i="1"/>
  <c r="O295" i="1"/>
  <c r="H295" i="1"/>
  <c r="O300" i="1"/>
  <c r="H297" i="1"/>
  <c r="H296" i="1"/>
  <c r="H298" i="1"/>
  <c r="O290" i="1"/>
  <c r="H288" i="1"/>
  <c r="H293" i="1"/>
  <c r="H265" i="1"/>
  <c r="O270" i="1"/>
  <c r="H273" i="1"/>
  <c r="H267" i="1"/>
  <c r="H270" i="1"/>
  <c r="H266" i="1"/>
  <c r="H272" i="1"/>
  <c r="H261" i="1"/>
  <c r="H256" i="1"/>
  <c r="H257" i="1"/>
  <c r="H255" i="1"/>
  <c r="H248" i="1"/>
  <c r="H253" i="1"/>
  <c r="H247" i="1"/>
  <c r="H233" i="1"/>
  <c r="H228" i="1"/>
  <c r="H226" i="1"/>
  <c r="H232" i="1"/>
  <c r="O230" i="1"/>
  <c r="H225" i="1"/>
  <c r="H221" i="1"/>
  <c r="H207" i="1"/>
  <c r="H222" i="1"/>
  <c r="H208" i="1"/>
  <c r="H217" i="1"/>
  <c r="H215" i="1"/>
  <c r="H213" i="1"/>
  <c r="H216" i="1"/>
  <c r="H218" i="1"/>
  <c r="O215" i="1"/>
  <c r="H191" i="1"/>
  <c r="H188" i="1"/>
  <c r="H192" i="1"/>
  <c r="H186" i="1"/>
  <c r="H193" i="1"/>
  <c r="H185" i="1"/>
  <c r="H187" i="1"/>
  <c r="O195" i="1"/>
  <c r="H175" i="1"/>
  <c r="O175" i="1"/>
  <c r="H182" i="1"/>
  <c r="H178" i="1"/>
  <c r="H176" i="1"/>
  <c r="O180" i="1"/>
  <c r="H170" i="1"/>
  <c r="H168" i="1"/>
  <c r="H173" i="1"/>
  <c r="O155" i="1"/>
  <c r="H142" i="1"/>
  <c r="H140" i="1"/>
  <c r="H141" i="1"/>
  <c r="H137" i="1"/>
  <c r="O140" i="1"/>
  <c r="O115" i="1"/>
  <c r="H78" i="1"/>
  <c r="H61" i="1"/>
  <c r="H62" i="1"/>
  <c r="H57" i="1"/>
  <c r="O60" i="1"/>
  <c r="H52" i="1"/>
  <c r="H40" i="1"/>
  <c r="H41" i="1"/>
  <c r="H43" i="1"/>
  <c r="H38" i="1"/>
  <c r="H37" i="1"/>
  <c r="G348" i="1"/>
  <c r="G345" i="1"/>
  <c r="G346" i="1"/>
  <c r="G343" i="1"/>
  <c r="G326" i="1"/>
  <c r="G322" i="1"/>
  <c r="R325" i="1"/>
  <c r="G318" i="1"/>
  <c r="G327" i="1"/>
  <c r="G315" i="1"/>
  <c r="G317" i="1"/>
  <c r="G328" i="1"/>
  <c r="G302" i="1"/>
  <c r="G310" i="1"/>
  <c r="G300" i="1"/>
  <c r="G303" i="1"/>
  <c r="R305" i="1"/>
  <c r="G305" i="1"/>
  <c r="G308" i="1"/>
  <c r="G301" i="1"/>
  <c r="G286" i="1"/>
  <c r="G278" i="1"/>
  <c r="G275" i="1"/>
  <c r="G277" i="1"/>
  <c r="G273" i="1"/>
  <c r="G271" i="1"/>
  <c r="G267" i="1"/>
  <c r="G265" i="1"/>
  <c r="G268" i="1"/>
  <c r="R265" i="1"/>
  <c r="G261" i="1"/>
  <c r="G262" i="1"/>
  <c r="G260" i="1"/>
  <c r="G252" i="1"/>
  <c r="R255" i="1"/>
  <c r="G248" i="1"/>
  <c r="G246" i="1"/>
  <c r="G242" i="1"/>
  <c r="G238" i="1"/>
  <c r="G236" i="1"/>
  <c r="G231" i="1"/>
  <c r="G235" i="1"/>
  <c r="G237" i="1"/>
  <c r="R235" i="1"/>
  <c r="G230" i="1"/>
  <c r="G220" i="1"/>
  <c r="G202" i="1"/>
  <c r="G208" i="1"/>
  <c r="G190" i="1"/>
  <c r="R190" i="1"/>
  <c r="R180" i="1"/>
  <c r="G187" i="1"/>
  <c r="G185" i="1"/>
  <c r="G183" i="1"/>
  <c r="R185" i="1"/>
  <c r="G180" i="1"/>
  <c r="G182" i="1"/>
  <c r="G181" i="1"/>
  <c r="G186" i="1"/>
  <c r="G166" i="1"/>
  <c r="R170" i="1"/>
  <c r="G168" i="1"/>
  <c r="G150" i="1"/>
  <c r="G158" i="1"/>
  <c r="G157" i="1"/>
  <c r="R145" i="1"/>
  <c r="G146" i="1"/>
  <c r="G126" i="1"/>
  <c r="G128" i="1"/>
  <c r="G106" i="1"/>
  <c r="R105" i="1"/>
  <c r="G90" i="1"/>
  <c r="G98" i="1"/>
  <c r="G93" i="1"/>
  <c r="G86" i="1"/>
  <c r="G72" i="1"/>
  <c r="G71" i="1"/>
  <c r="G70" i="1"/>
  <c r="G66" i="1"/>
  <c r="G48" i="1"/>
  <c r="G53" i="1"/>
  <c r="G42" i="1"/>
  <c r="G45" i="1"/>
  <c r="G33" i="1"/>
  <c r="R45" i="1"/>
  <c r="G38" i="1"/>
  <c r="G36" i="1"/>
  <c r="G30" i="1"/>
  <c r="G26" i="1"/>
  <c r="G27" i="1"/>
  <c r="R25" i="1"/>
  <c r="G28" i="1"/>
  <c r="G25" i="1"/>
  <c r="O30" i="1"/>
  <c r="H10" i="1"/>
  <c r="G17" i="1"/>
  <c r="G16" i="1"/>
  <c r="G20" i="1"/>
  <c r="G22" i="1"/>
  <c r="G23" i="1"/>
  <c r="G15" i="1"/>
  <c r="G18" i="1"/>
  <c r="H11" i="1"/>
  <c r="H12" i="1"/>
  <c r="H13" i="1"/>
  <c r="O145" i="1"/>
  <c r="H146" i="1"/>
  <c r="H145" i="1"/>
  <c r="H147" i="1"/>
  <c r="O65" i="1"/>
  <c r="H66" i="1"/>
  <c r="H65" i="1"/>
  <c r="H67" i="1"/>
  <c r="G132" i="1"/>
  <c r="G136" i="1"/>
  <c r="G135" i="1"/>
  <c r="R130" i="1"/>
  <c r="H20" i="1"/>
  <c r="O20" i="1"/>
  <c r="H21" i="1"/>
  <c r="G121" i="1"/>
  <c r="G120" i="1"/>
  <c r="R120" i="1"/>
  <c r="G123" i="1"/>
  <c r="O380" i="1"/>
  <c r="H380" i="1"/>
  <c r="O95" i="1"/>
  <c r="H98" i="1"/>
  <c r="G115" i="1"/>
  <c r="R110" i="1"/>
  <c r="G116" i="1"/>
  <c r="O70" i="1"/>
  <c r="H71" i="1"/>
  <c r="H70" i="1"/>
  <c r="O125" i="1"/>
  <c r="H126" i="1"/>
  <c r="H125" i="1"/>
  <c r="H127" i="1"/>
  <c r="O85" i="1"/>
  <c r="H86" i="1"/>
  <c r="H85" i="1"/>
  <c r="H87" i="1"/>
  <c r="O45" i="1"/>
  <c r="H47" i="1"/>
  <c r="H45" i="1"/>
  <c r="H46" i="1"/>
  <c r="H16" i="1"/>
  <c r="H15" i="1"/>
  <c r="O15" i="1"/>
  <c r="H17" i="1"/>
  <c r="O130" i="1"/>
  <c r="H131" i="1"/>
  <c r="H130" i="1"/>
  <c r="G92" i="1"/>
  <c r="R90" i="1"/>
  <c r="G96" i="1"/>
  <c r="G95" i="1"/>
  <c r="O50" i="1"/>
  <c r="H51" i="1"/>
  <c r="H50" i="1"/>
  <c r="G41" i="1"/>
  <c r="G40" i="1"/>
  <c r="R40" i="1"/>
  <c r="G43" i="1"/>
  <c r="O35" i="1"/>
  <c r="H42" i="1"/>
  <c r="H323" i="1"/>
  <c r="H283" i="1"/>
  <c r="H203" i="1"/>
  <c r="H73" i="1"/>
  <c r="H152" i="1"/>
  <c r="G137" i="1"/>
  <c r="G57" i="1"/>
  <c r="O360" i="1"/>
  <c r="H240" i="1"/>
  <c r="H362" i="1"/>
  <c r="H357" i="1"/>
  <c r="H277" i="1"/>
  <c r="H197" i="1"/>
  <c r="H120" i="1"/>
  <c r="G253" i="1"/>
  <c r="G173" i="1"/>
  <c r="G151" i="1"/>
  <c r="G87" i="1"/>
  <c r="G291" i="1"/>
  <c r="G211" i="1"/>
  <c r="H96" i="1"/>
  <c r="H122" i="1"/>
  <c r="H150" i="1"/>
  <c r="H23" i="1"/>
  <c r="G122" i="1"/>
  <c r="H331" i="1"/>
  <c r="H290" i="1"/>
  <c r="O250" i="1"/>
  <c r="H171" i="1"/>
  <c r="O100" i="1"/>
  <c r="H360" i="1"/>
  <c r="O320" i="1"/>
  <c r="H241" i="1"/>
  <c r="H200" i="1"/>
  <c r="O160" i="1"/>
  <c r="H115" i="1"/>
  <c r="H151" i="1"/>
  <c r="H22" i="1"/>
  <c r="H373" i="1"/>
  <c r="G347" i="1"/>
  <c r="H322" i="1"/>
  <c r="H282" i="1"/>
  <c r="H242" i="1"/>
  <c r="H202" i="1"/>
  <c r="H162" i="1"/>
  <c r="G375" i="1"/>
  <c r="H358" i="1"/>
  <c r="H318" i="1"/>
  <c r="G295" i="1"/>
  <c r="H278" i="1"/>
  <c r="G255" i="1"/>
  <c r="H238" i="1"/>
  <c r="G215" i="1"/>
  <c r="H198" i="1"/>
  <c r="G175" i="1"/>
  <c r="H158" i="1"/>
  <c r="H366" i="1"/>
  <c r="H356" i="1"/>
  <c r="H326" i="1"/>
  <c r="H316" i="1"/>
  <c r="H286" i="1"/>
  <c r="H276" i="1"/>
  <c r="H246" i="1"/>
  <c r="H236" i="1"/>
  <c r="H206" i="1"/>
  <c r="H196" i="1"/>
  <c r="H166" i="1"/>
  <c r="H156" i="1"/>
  <c r="G376" i="1"/>
  <c r="G356" i="1"/>
  <c r="G296" i="1"/>
  <c r="G256" i="1"/>
  <c r="G216" i="1"/>
  <c r="G176" i="1"/>
  <c r="H121" i="1"/>
  <c r="H101" i="1"/>
  <c r="G352" i="1"/>
  <c r="H343" i="1"/>
  <c r="G323" i="1"/>
  <c r="H303" i="1"/>
  <c r="G283" i="1"/>
  <c r="H263" i="1"/>
  <c r="G243" i="1"/>
  <c r="H223" i="1"/>
  <c r="G203" i="1"/>
  <c r="H183" i="1"/>
  <c r="G163" i="1"/>
  <c r="H153" i="1"/>
  <c r="H133" i="1"/>
  <c r="H53" i="1"/>
  <c r="G370" i="1"/>
  <c r="G368" i="1"/>
  <c r="G350" i="1"/>
  <c r="G341" i="1"/>
  <c r="G321" i="1"/>
  <c r="G290" i="1"/>
  <c r="G281" i="1"/>
  <c r="G250" i="1"/>
  <c r="G241" i="1"/>
  <c r="G210" i="1"/>
  <c r="G201" i="1"/>
  <c r="G170" i="1"/>
  <c r="G161" i="1"/>
  <c r="H103" i="1"/>
  <c r="H32" i="1"/>
  <c r="G117" i="1"/>
  <c r="H341" i="1"/>
  <c r="H300" i="1"/>
  <c r="O260" i="1"/>
  <c r="H181" i="1"/>
  <c r="G130" i="1"/>
  <c r="G133" i="1"/>
  <c r="H95" i="1"/>
  <c r="G50" i="1"/>
  <c r="R65" i="1"/>
  <c r="O350" i="1"/>
  <c r="H271" i="1"/>
  <c r="H230" i="1"/>
  <c r="O190" i="1"/>
  <c r="R115" i="1"/>
  <c r="G148" i="1"/>
  <c r="G108" i="1"/>
  <c r="G68" i="1"/>
  <c r="H30" i="1"/>
  <c r="R15" i="1"/>
  <c r="H88" i="1"/>
  <c r="O25" i="1"/>
  <c r="O370" i="1"/>
  <c r="H291" i="1"/>
  <c r="H250" i="1"/>
  <c r="O210" i="1"/>
  <c r="H102" i="1"/>
  <c r="H361" i="1"/>
  <c r="H320" i="1"/>
  <c r="O280" i="1"/>
  <c r="H201" i="1"/>
  <c r="H160" i="1"/>
  <c r="H117" i="1"/>
  <c r="G111" i="1"/>
  <c r="O75" i="1"/>
  <c r="H76" i="1"/>
  <c r="H36" i="1"/>
  <c r="H26" i="1"/>
  <c r="R20" i="1"/>
  <c r="O105" i="1"/>
  <c r="H106" i="1"/>
  <c r="H105" i="1"/>
  <c r="H107" i="1"/>
  <c r="O90" i="1"/>
  <c r="H91" i="1"/>
  <c r="H90" i="1"/>
  <c r="G52" i="1"/>
  <c r="R50" i="1"/>
  <c r="G56" i="1"/>
  <c r="G55" i="1"/>
  <c r="G81" i="1"/>
  <c r="G80" i="1"/>
  <c r="R80" i="1"/>
  <c r="G83" i="1"/>
  <c r="G11" i="1"/>
  <c r="G10" i="1"/>
  <c r="G13" i="1"/>
  <c r="R10" i="1"/>
  <c r="G141" i="1"/>
  <c r="G140" i="1"/>
  <c r="R140" i="1"/>
  <c r="G143" i="1"/>
  <c r="G101" i="1"/>
  <c r="G100" i="1"/>
  <c r="R100" i="1"/>
  <c r="G103" i="1"/>
  <c r="G61" i="1"/>
  <c r="G60" i="1"/>
  <c r="R60" i="1"/>
  <c r="G63" i="1"/>
  <c r="G155" i="1"/>
  <c r="R150" i="1"/>
  <c r="A7" i="1"/>
  <c r="B7" i="1"/>
  <c r="O135" i="1"/>
  <c r="H138" i="1"/>
  <c r="O55" i="1"/>
  <c r="H58" i="1"/>
  <c r="G76" i="1"/>
  <c r="R70" i="1"/>
  <c r="G75" i="1"/>
  <c r="O110" i="1"/>
  <c r="H111" i="1"/>
  <c r="H110" i="1"/>
  <c r="H363" i="1"/>
  <c r="H243" i="1"/>
  <c r="H163" i="1"/>
  <c r="H113" i="1"/>
  <c r="H92" i="1"/>
  <c r="G138" i="1"/>
  <c r="G58" i="1"/>
  <c r="H281" i="1"/>
  <c r="O200" i="1"/>
  <c r="H116" i="1"/>
  <c r="O150" i="1"/>
  <c r="G298" i="1"/>
  <c r="G258" i="1"/>
  <c r="G218" i="1"/>
  <c r="G178" i="1"/>
  <c r="H317" i="1"/>
  <c r="H237" i="1"/>
  <c r="H157" i="1"/>
  <c r="G373" i="1"/>
  <c r="G293" i="1"/>
  <c r="G213" i="1"/>
  <c r="G127" i="1"/>
  <c r="R355" i="1"/>
  <c r="G152" i="1"/>
  <c r="G371" i="1"/>
  <c r="G351" i="1"/>
  <c r="G251" i="1"/>
  <c r="G171" i="1"/>
  <c r="H118" i="1"/>
  <c r="G131" i="1"/>
  <c r="R85" i="1"/>
  <c r="G51" i="1"/>
  <c r="H27" i="1"/>
  <c r="G378" i="1"/>
  <c r="H333" i="1"/>
  <c r="G287" i="1"/>
  <c r="G247" i="1"/>
  <c r="G207" i="1"/>
  <c r="G167" i="1"/>
  <c r="G325" i="1"/>
  <c r="G285" i="1"/>
  <c r="G245" i="1"/>
  <c r="G205" i="1"/>
  <c r="G165" i="1"/>
  <c r="H365" i="1"/>
  <c r="H355" i="1"/>
  <c r="H325" i="1"/>
  <c r="H315" i="1"/>
  <c r="H285" i="1"/>
  <c r="H275" i="1"/>
  <c r="H245" i="1"/>
  <c r="H235" i="1"/>
  <c r="H205" i="1"/>
  <c r="H195" i="1"/>
  <c r="H165" i="1"/>
  <c r="H155" i="1"/>
  <c r="G377" i="1"/>
  <c r="G357" i="1"/>
  <c r="G297" i="1"/>
  <c r="G257" i="1"/>
  <c r="G217" i="1"/>
  <c r="G177" i="1"/>
  <c r="G145" i="1"/>
  <c r="G125" i="1"/>
  <c r="G105" i="1"/>
  <c r="G85" i="1"/>
  <c r="G65" i="1"/>
  <c r="H372" i="1"/>
  <c r="G353" i="1"/>
  <c r="G342" i="1"/>
  <c r="H332" i="1"/>
  <c r="H292" i="1"/>
  <c r="H252" i="1"/>
  <c r="H212" i="1"/>
  <c r="H172" i="1"/>
  <c r="G147" i="1"/>
  <c r="G107" i="1"/>
  <c r="G67" i="1"/>
  <c r="R285" i="1"/>
  <c r="R245" i="1"/>
  <c r="R205" i="1"/>
  <c r="R165" i="1"/>
  <c r="G340" i="1"/>
  <c r="G320" i="1"/>
  <c r="G280" i="1"/>
  <c r="G240" i="1"/>
  <c r="G200" i="1"/>
  <c r="G160" i="1"/>
  <c r="H148" i="1"/>
  <c r="H108" i="1"/>
  <c r="H68" i="1"/>
  <c r="H33" i="1"/>
  <c r="H25" i="1"/>
  <c r="H132" i="1"/>
  <c r="H301" i="1"/>
  <c r="H260" i="1"/>
  <c r="O220" i="1"/>
  <c r="H136" i="1"/>
  <c r="R125" i="1"/>
  <c r="H97" i="1"/>
  <c r="G91" i="1"/>
  <c r="H56" i="1"/>
  <c r="G46" i="1"/>
  <c r="H350" i="1"/>
  <c r="O310" i="1"/>
  <c r="H231" i="1"/>
  <c r="H190" i="1"/>
  <c r="G118" i="1"/>
  <c r="G153" i="1"/>
  <c r="H112" i="1"/>
  <c r="H72" i="1"/>
  <c r="H48" i="1"/>
  <c r="H123" i="1"/>
  <c r="G88" i="1"/>
  <c r="H370" i="1"/>
  <c r="O330" i="1"/>
  <c r="H251" i="1"/>
  <c r="H210" i="1"/>
  <c r="O170" i="1"/>
  <c r="R135" i="1"/>
  <c r="R95" i="1"/>
  <c r="R55" i="1"/>
  <c r="H321" i="1"/>
  <c r="H280" i="1"/>
  <c r="O240" i="1"/>
  <c r="H161" i="1"/>
  <c r="G110" i="1"/>
  <c r="G113" i="1"/>
  <c r="H75" i="1"/>
  <c r="H35" i="1"/>
  <c r="G78" i="1"/>
  <c r="G12" i="1"/>
  <c r="H31" i="1"/>
  <c r="AA41" i="1" l="1"/>
  <c r="AD35" i="1"/>
  <c r="AD165" i="1"/>
  <c r="AC165" i="1"/>
  <c r="AD335" i="1"/>
  <c r="AC335" i="1"/>
  <c r="AD115" i="1"/>
  <c r="AC115" i="1"/>
  <c r="AD138" i="1"/>
  <c r="AC138" i="1"/>
  <c r="AD175" i="1"/>
  <c r="AC175" i="1"/>
  <c r="AD206" i="1"/>
  <c r="AC206" i="1"/>
  <c r="AD227" i="1"/>
  <c r="AC227" i="1"/>
  <c r="AD281" i="1"/>
  <c r="AC281" i="1"/>
  <c r="AD320" i="1"/>
  <c r="AC320" i="1"/>
  <c r="AD341" i="1"/>
  <c r="AC341" i="1"/>
  <c r="AD365" i="1"/>
  <c r="AC365" i="1"/>
  <c r="AD137" i="1"/>
  <c r="AC137" i="1"/>
  <c r="AD188" i="1"/>
  <c r="AC188" i="1"/>
  <c r="AD205" i="1"/>
  <c r="AC205" i="1"/>
  <c r="AD232" i="1"/>
  <c r="AC232" i="1"/>
  <c r="AC285" i="1"/>
  <c r="AD285" i="1"/>
  <c r="AD323" i="1"/>
  <c r="AC323" i="1"/>
  <c r="AD343" i="1"/>
  <c r="AC343" i="1"/>
  <c r="AD225" i="1"/>
  <c r="AC225" i="1"/>
  <c r="AD370" i="1"/>
  <c r="AC370" i="1"/>
  <c r="AD142" i="1"/>
  <c r="AC142" i="1"/>
  <c r="AD185" i="1"/>
  <c r="AC185" i="1"/>
  <c r="AD207" i="1"/>
  <c r="AC207" i="1"/>
  <c r="AD248" i="1"/>
  <c r="AC248" i="1"/>
  <c r="AD287" i="1"/>
  <c r="AC287" i="1"/>
  <c r="AD321" i="1"/>
  <c r="AC321" i="1"/>
  <c r="AD345" i="1"/>
  <c r="AC345" i="1"/>
  <c r="AD126" i="1"/>
  <c r="AC126" i="1"/>
  <c r="AD272" i="1"/>
  <c r="AC272" i="1"/>
  <c r="AD367" i="1"/>
  <c r="AC367" i="1"/>
  <c r="AD151" i="1"/>
  <c r="AC151" i="1"/>
  <c r="AD196" i="1"/>
  <c r="AC196" i="1"/>
  <c r="AD218" i="1"/>
  <c r="AC218" i="1"/>
  <c r="AD245" i="1"/>
  <c r="AC245" i="1"/>
  <c r="AD308" i="1"/>
  <c r="AC308" i="1"/>
  <c r="AD353" i="1"/>
  <c r="AC353" i="1"/>
  <c r="AD311" i="1"/>
  <c r="AC311" i="1"/>
  <c r="AD46" i="1"/>
  <c r="AC46" i="1"/>
  <c r="AD157" i="1"/>
  <c r="AC157" i="1"/>
  <c r="AD191" i="1"/>
  <c r="AC191" i="1"/>
  <c r="AD216" i="1"/>
  <c r="AC216" i="1"/>
  <c r="AD252" i="1"/>
  <c r="AC252" i="1"/>
  <c r="AD305" i="1"/>
  <c r="AC305" i="1"/>
  <c r="AD330" i="1"/>
  <c r="AC330" i="1"/>
  <c r="AD351" i="1"/>
  <c r="AC351" i="1"/>
  <c r="AD135" i="1"/>
  <c r="AC135" i="1"/>
  <c r="AD66" i="1"/>
  <c r="AC66" i="1"/>
  <c r="AD155" i="1"/>
  <c r="AC155" i="1"/>
  <c r="AD195" i="1"/>
  <c r="AC195" i="1"/>
  <c r="AD215" i="1"/>
  <c r="AC215" i="1"/>
  <c r="AD256" i="1"/>
  <c r="AC256" i="1"/>
  <c r="AD310" i="1"/>
  <c r="AC310" i="1"/>
  <c r="AD333" i="1"/>
  <c r="AC333" i="1"/>
  <c r="AD361" i="1"/>
  <c r="AC361" i="1"/>
  <c r="AD197" i="1"/>
  <c r="AC197" i="1"/>
  <c r="AD127" i="1"/>
  <c r="AC127" i="1"/>
  <c r="AD105" i="1"/>
  <c r="AC105" i="1"/>
  <c r="AD158" i="1"/>
  <c r="AC158" i="1"/>
  <c r="AD201" i="1"/>
  <c r="AC201" i="1"/>
  <c r="AD228" i="1"/>
  <c r="AC228" i="1"/>
  <c r="AD262" i="1"/>
  <c r="AC262" i="1"/>
  <c r="AD313" i="1"/>
  <c r="AC313" i="1"/>
  <c r="AD331" i="1"/>
  <c r="AC331" i="1"/>
  <c r="AA326" i="1"/>
  <c r="Z372" i="1"/>
  <c r="AA372" i="1" s="1"/>
  <c r="AA222" i="1"/>
  <c r="AA137" i="1"/>
  <c r="AA292" i="1"/>
  <c r="AA358" i="1"/>
  <c r="AA259" i="1"/>
  <c r="AA291" i="1"/>
  <c r="Z92" i="1"/>
  <c r="AA92" i="1" s="1"/>
  <c r="Z384" i="1"/>
  <c r="AA384" i="1" s="1"/>
  <c r="Z379" i="1"/>
  <c r="AA379" i="1" s="1"/>
  <c r="Z376" i="1"/>
  <c r="AA376" i="1" s="1"/>
  <c r="AA366" i="1"/>
  <c r="Z371" i="1"/>
  <c r="AA371" i="1" s="1"/>
  <c r="Z362" i="1"/>
  <c r="AA362" i="1" s="1"/>
  <c r="Z364" i="1"/>
  <c r="AA364" i="1" s="1"/>
  <c r="Z359" i="1"/>
  <c r="AA359" i="1" s="1"/>
  <c r="Z354" i="1"/>
  <c r="AA354" i="1" s="1"/>
  <c r="Z350" i="1"/>
  <c r="AA350" i="1" s="1"/>
  <c r="Z346" i="1"/>
  <c r="AA346" i="1" s="1"/>
  <c r="Z340" i="1"/>
  <c r="AA340" i="1" s="1"/>
  <c r="Z344" i="1"/>
  <c r="AA344" i="1" s="1"/>
  <c r="Z338" i="1"/>
  <c r="AA338" i="1" s="1"/>
  <c r="Z339" i="1"/>
  <c r="AA339" i="1" s="1"/>
  <c r="Z336" i="1"/>
  <c r="AA336" i="1" s="1"/>
  <c r="Z328" i="1"/>
  <c r="AA328" i="1" s="1"/>
  <c r="Z320" i="1"/>
  <c r="AA320" i="1" s="1"/>
  <c r="Z322" i="1"/>
  <c r="AA322" i="1" s="1"/>
  <c r="Z316" i="1"/>
  <c r="AA316" i="1" s="1"/>
  <c r="Z314" i="1"/>
  <c r="AA314" i="1" s="1"/>
  <c r="Z307" i="1"/>
  <c r="AA307" i="1" s="1"/>
  <c r="Z306" i="1"/>
  <c r="AA306" i="1" s="1"/>
  <c r="Z301" i="1"/>
  <c r="AA301" i="1" s="1"/>
  <c r="Z303" i="1"/>
  <c r="AA303" i="1" s="1"/>
  <c r="Z295" i="1"/>
  <c r="AA295" i="1" s="1"/>
  <c r="Z298" i="1"/>
  <c r="AA298" i="1" s="1"/>
  <c r="Z294" i="1"/>
  <c r="AA294" i="1" s="1"/>
  <c r="Z290" i="1"/>
  <c r="AA290" i="1" s="1"/>
  <c r="AA289" i="1"/>
  <c r="Z288" i="1"/>
  <c r="AA288" i="1" s="1"/>
  <c r="Z276" i="1"/>
  <c r="AA276" i="1" s="1"/>
  <c r="Z278" i="1"/>
  <c r="AA278" i="1" s="1"/>
  <c r="Z274" i="1"/>
  <c r="AA274" i="1" s="1"/>
  <c r="Z272" i="1"/>
  <c r="AA272" i="1" s="1"/>
  <c r="Z260" i="1"/>
  <c r="AA260" i="1" s="1"/>
  <c r="Z267" i="1"/>
  <c r="AA267" i="1" s="1"/>
  <c r="Z262" i="1"/>
  <c r="AA262" i="1" s="1"/>
  <c r="Z263" i="1"/>
  <c r="AA263" i="1" s="1"/>
  <c r="Z245" i="1"/>
  <c r="AA245" i="1" s="1"/>
  <c r="Z248" i="1"/>
  <c r="AA248" i="1" s="1"/>
  <c r="Z236" i="1"/>
  <c r="AA236" i="1" s="1"/>
  <c r="Z237" i="1"/>
  <c r="AA237" i="1" s="1"/>
  <c r="Z232" i="1"/>
  <c r="AA232" i="1" s="1"/>
  <c r="Z220" i="1"/>
  <c r="AA220" i="1" s="1"/>
  <c r="Z227" i="1"/>
  <c r="AA227" i="1" s="1"/>
  <c r="AA223" i="1"/>
  <c r="Z215" i="1"/>
  <c r="AA215" i="1" s="1"/>
  <c r="Z210" i="1"/>
  <c r="AA210" i="1" s="1"/>
  <c r="AA200" i="1"/>
  <c r="Z206" i="1"/>
  <c r="AA206" i="1" s="1"/>
  <c r="Z209" i="1"/>
  <c r="AA209" i="1" s="1"/>
  <c r="Z207" i="1"/>
  <c r="AA207" i="1" s="1"/>
  <c r="Z205" i="1"/>
  <c r="AA205" i="1" s="1"/>
  <c r="Z203" i="1"/>
  <c r="AA203" i="1" s="1"/>
  <c r="Z198" i="1"/>
  <c r="AA198" i="1" s="1"/>
  <c r="Z188" i="1"/>
  <c r="AA188" i="1" s="1"/>
  <c r="Z187" i="1"/>
  <c r="AA187" i="1" s="1"/>
  <c r="Z189" i="1"/>
  <c r="AA189" i="1" s="1"/>
  <c r="Z182" i="1"/>
  <c r="AA182" i="1" s="1"/>
  <c r="Z184" i="1"/>
  <c r="AA184" i="1" s="1"/>
  <c r="Z175" i="1"/>
  <c r="AA175" i="1" s="1"/>
  <c r="Z174" i="1"/>
  <c r="AA174" i="1" s="1"/>
  <c r="Z168" i="1"/>
  <c r="AA168" i="1" s="1"/>
  <c r="Z155" i="1"/>
  <c r="AA155" i="1" s="1"/>
  <c r="Z152" i="1"/>
  <c r="AA152" i="1" s="1"/>
  <c r="Z149" i="1"/>
  <c r="AA149" i="1" s="1"/>
  <c r="Z144" i="1"/>
  <c r="AA144" i="1" s="1"/>
  <c r="Z141" i="1"/>
  <c r="AA141" i="1" s="1"/>
  <c r="Z138" i="1"/>
  <c r="AA138" i="1" s="1"/>
  <c r="Z133" i="1"/>
  <c r="AA133" i="1" s="1"/>
  <c r="Z134" i="1"/>
  <c r="AA134" i="1" s="1"/>
  <c r="AA120" i="1"/>
  <c r="Z129" i="1"/>
  <c r="AA129" i="1" s="1"/>
  <c r="Z122" i="1"/>
  <c r="AA122" i="1" s="1"/>
  <c r="AA116" i="1"/>
  <c r="AA101" i="1"/>
  <c r="Z97" i="1"/>
  <c r="AA97" i="1" s="1"/>
  <c r="Z93" i="1"/>
  <c r="AA93" i="1" s="1"/>
  <c r="Z90" i="1"/>
  <c r="AA90" i="1" s="1"/>
  <c r="AA85" i="1"/>
  <c r="Z88" i="1"/>
  <c r="AA88" i="1" s="1"/>
  <c r="Z86" i="1"/>
  <c r="AA86" i="1" s="1"/>
  <c r="Z89" i="1"/>
  <c r="AA89" i="1" s="1"/>
  <c r="Z80" i="1"/>
  <c r="AA80" i="1" s="1"/>
  <c r="Z75" i="1"/>
  <c r="AA75" i="1" s="1"/>
  <c r="Z73" i="1"/>
  <c r="AA73" i="1" s="1"/>
  <c r="AA69" i="1"/>
  <c r="Z62" i="1"/>
  <c r="AA62" i="1" s="1"/>
  <c r="Z63" i="1"/>
  <c r="AA63" i="1" s="1"/>
  <c r="Z61" i="1"/>
  <c r="AA61" i="1" s="1"/>
  <c r="Z55" i="1"/>
  <c r="AA55" i="1" s="1"/>
  <c r="Z58" i="1"/>
  <c r="AA58" i="1" s="1"/>
  <c r="Z53" i="1"/>
  <c r="AA53" i="1" s="1"/>
  <c r="Z52" i="1"/>
  <c r="AA52" i="1" s="1"/>
  <c r="Z49" i="1"/>
  <c r="AA49" i="1" s="1"/>
  <c r="Z48" i="1"/>
  <c r="AA48" i="1" s="1"/>
  <c r="Z38" i="1"/>
  <c r="AA38" i="1" s="1"/>
  <c r="Z32" i="1"/>
  <c r="AA32" i="1" s="1"/>
  <c r="Z31" i="1"/>
  <c r="AA31" i="1" s="1"/>
  <c r="Z30" i="1"/>
  <c r="AA30" i="1" s="1"/>
  <c r="Z28" i="1"/>
  <c r="AA28" i="1" s="1"/>
  <c r="Z21" i="1"/>
  <c r="AA21" i="1" s="1"/>
  <c r="Z23" i="1"/>
  <c r="AA23" i="1" s="1"/>
  <c r="Z19" i="1"/>
  <c r="AA19" i="1" s="1"/>
  <c r="Z18" i="1"/>
  <c r="AA18" i="1" s="1"/>
  <c r="Z14" i="1"/>
  <c r="AA14" i="1" s="1"/>
  <c r="Z11" i="1"/>
  <c r="AA11" i="1" s="1"/>
  <c r="Z10" i="1"/>
  <c r="AA10" i="1" s="1"/>
  <c r="A8" i="1"/>
  <c r="B8" i="1"/>
  <c r="A9" i="1" l="1"/>
  <c r="B9" i="1"/>
  <c r="B10" i="1" l="1"/>
  <c r="A10" i="1"/>
  <c r="A11" i="1" l="1"/>
  <c r="B11" i="1"/>
  <c r="B12" i="1" l="1"/>
  <c r="A12" i="1"/>
  <c r="B13" i="1" l="1"/>
  <c r="A13" i="1"/>
  <c r="A14" i="1" l="1"/>
  <c r="B14" i="1"/>
  <c r="B15" i="1" l="1"/>
  <c r="A15" i="1"/>
  <c r="B16" i="1" l="1"/>
  <c r="A16" i="1"/>
  <c r="A17" i="1" l="1"/>
  <c r="B17" i="1"/>
  <c r="A18" i="1" l="1"/>
  <c r="B18" i="1"/>
  <c r="A19" i="1" l="1"/>
  <c r="B19" i="1"/>
  <c r="A20" i="1" l="1"/>
  <c r="B3" i="1" s="1"/>
  <c r="B20" i="1"/>
  <c r="A21" i="1" l="1"/>
  <c r="B21" i="1"/>
  <c r="A22" i="1" l="1"/>
  <c r="B22" i="1"/>
  <c r="B23" i="1" l="1"/>
  <c r="A23" i="1"/>
  <c r="B24" i="1" l="1"/>
  <c r="A24" i="1"/>
  <c r="B25" i="1" l="1"/>
  <c r="A25" i="1"/>
  <c r="B26" i="1" l="1"/>
  <c r="A26" i="1"/>
  <c r="A27" i="1" l="1"/>
  <c r="B27" i="1"/>
  <c r="A28" i="1" l="1"/>
  <c r="B28" i="1"/>
  <c r="A29" i="1" l="1"/>
  <c r="B29" i="1"/>
  <c r="A30" i="1" l="1"/>
  <c r="B30" i="1"/>
  <c r="A31" i="1" l="1"/>
  <c r="B31" i="1"/>
  <c r="A32" i="1" l="1"/>
  <c r="B32" i="1"/>
  <c r="B33" i="1" l="1"/>
  <c r="A33" i="1"/>
  <c r="B34" i="1" l="1"/>
  <c r="A34" i="1"/>
  <c r="A35" i="1" l="1"/>
  <c r="B35" i="1"/>
  <c r="A36" i="1" l="1"/>
  <c r="B36" i="1"/>
  <c r="B37" i="1" l="1"/>
  <c r="A37" i="1"/>
  <c r="A38" i="1" l="1"/>
  <c r="B38" i="1"/>
  <c r="A39" i="1" l="1"/>
  <c r="B39" i="1"/>
  <c r="B40" i="1" l="1"/>
  <c r="A40" i="1"/>
  <c r="B41" i="1" l="1"/>
  <c r="A41" i="1"/>
  <c r="B42" i="1" l="1"/>
  <c r="A42" i="1"/>
  <c r="A43" i="1" l="1"/>
  <c r="B43" i="1"/>
  <c r="A44" i="1" l="1"/>
  <c r="B44" i="1"/>
  <c r="B45" i="1" l="1"/>
  <c r="A45" i="1"/>
  <c r="B46" i="1" l="1"/>
  <c r="A46" i="1"/>
  <c r="A47" i="1" l="1"/>
  <c r="B47" i="1"/>
  <c r="A48" i="1" l="1"/>
  <c r="B48" i="1"/>
  <c r="A49" i="1" l="1"/>
  <c r="B49" i="1"/>
  <c r="A50" i="1" l="1"/>
  <c r="B50" i="1"/>
  <c r="A51" i="1" l="1"/>
  <c r="B51" i="1"/>
  <c r="A52" i="1" l="1"/>
  <c r="B52" i="1"/>
  <c r="B53" i="1" l="1"/>
  <c r="A53" i="1"/>
  <c r="B54" i="1" l="1"/>
  <c r="A54" i="1"/>
  <c r="A55" i="1" l="1"/>
  <c r="B55" i="1"/>
  <c r="A56" i="1" l="1"/>
  <c r="B56" i="1"/>
  <c r="A57" i="1" l="1"/>
  <c r="B57" i="1"/>
  <c r="A58" i="1" l="1"/>
  <c r="B58" i="1"/>
  <c r="A59" i="1" l="1"/>
  <c r="B59" i="1"/>
  <c r="A60" i="1" l="1"/>
  <c r="B60" i="1"/>
  <c r="A61" i="1" l="1"/>
  <c r="B61" i="1"/>
  <c r="B62" i="1" l="1"/>
  <c r="A62" i="1"/>
  <c r="A63" i="1" l="1"/>
  <c r="B63" i="1"/>
  <c r="A64" i="1" l="1"/>
  <c r="B64" i="1"/>
  <c r="B65" i="1" l="1"/>
  <c r="A65" i="1"/>
  <c r="B66" i="1" l="1"/>
  <c r="A66" i="1"/>
  <c r="A67" i="1" l="1"/>
  <c r="B67" i="1"/>
  <c r="A68" i="1" l="1"/>
  <c r="B68" i="1"/>
  <c r="A69" i="1" l="1"/>
  <c r="B69" i="1"/>
  <c r="A70" i="1" l="1"/>
  <c r="B70" i="1"/>
  <c r="A71" i="1" l="1"/>
  <c r="B71" i="1"/>
  <c r="A72" i="1" l="1"/>
  <c r="B72" i="1"/>
  <c r="B73" i="1" l="1"/>
  <c r="A73" i="1"/>
  <c r="B74" i="1" l="1"/>
  <c r="A74" i="1"/>
  <c r="A75" i="1" l="1"/>
  <c r="B75" i="1"/>
  <c r="A76" i="1" l="1"/>
  <c r="B76" i="1"/>
  <c r="A77" i="1" l="1"/>
  <c r="B77" i="1"/>
  <c r="A78" i="1" l="1"/>
  <c r="B78" i="1"/>
  <c r="A79" i="1" l="1"/>
  <c r="B79" i="1"/>
  <c r="A80" i="1" l="1"/>
  <c r="B80" i="1"/>
  <c r="A81" i="1" l="1"/>
  <c r="B81" i="1"/>
  <c r="B82" i="1" l="1"/>
  <c r="A82" i="1"/>
  <c r="A83" i="1" l="1"/>
  <c r="B83" i="1"/>
  <c r="A84" i="1" l="1"/>
  <c r="B84" i="1"/>
  <c r="B85" i="1" l="1"/>
  <c r="A85" i="1"/>
  <c r="B86" i="1" l="1"/>
  <c r="A86" i="1"/>
  <c r="A87" i="1" l="1"/>
  <c r="B87" i="1"/>
  <c r="A88" i="1" l="1"/>
  <c r="B88" i="1"/>
  <c r="A89" i="1" l="1"/>
  <c r="B89" i="1"/>
  <c r="A90" i="1" l="1"/>
  <c r="B90" i="1"/>
  <c r="A91" i="1" l="1"/>
  <c r="B91" i="1"/>
  <c r="A92" i="1" l="1"/>
  <c r="B92" i="1"/>
  <c r="B93" i="1" l="1"/>
  <c r="A93" i="1"/>
  <c r="B94" i="1" l="1"/>
  <c r="A94" i="1"/>
  <c r="A95" i="1" l="1"/>
  <c r="B95" i="1"/>
  <c r="A96" i="1" l="1"/>
  <c r="B96" i="1"/>
  <c r="A97" i="1" l="1"/>
  <c r="B97" i="1"/>
  <c r="A98" i="1" l="1"/>
  <c r="B98" i="1"/>
  <c r="A99" i="1" l="1"/>
  <c r="B99" i="1"/>
  <c r="A100" i="1" l="1"/>
  <c r="B100" i="1"/>
  <c r="A101" i="1" l="1"/>
  <c r="B101" i="1"/>
  <c r="B102" i="1" l="1"/>
  <c r="A102" i="1"/>
  <c r="A103" i="1" l="1"/>
  <c r="B103" i="1"/>
  <c r="A104" i="1" l="1"/>
  <c r="B104" i="1"/>
  <c r="B105" i="1" l="1"/>
  <c r="A105" i="1"/>
  <c r="B106" i="1" l="1"/>
  <c r="A106" i="1"/>
  <c r="A107" i="1" l="1"/>
  <c r="B107" i="1"/>
  <c r="A108" i="1" l="1"/>
  <c r="B108" i="1"/>
  <c r="A109" i="1" l="1"/>
  <c r="B109" i="1"/>
  <c r="A110" i="1" l="1"/>
  <c r="B110" i="1"/>
  <c r="A111" i="1" l="1"/>
  <c r="B111" i="1"/>
  <c r="A112" i="1" l="1"/>
  <c r="B112" i="1"/>
  <c r="B113" i="1" l="1"/>
  <c r="A113" i="1"/>
  <c r="B114" i="1" l="1"/>
  <c r="A114" i="1"/>
  <c r="A115" i="1" l="1"/>
  <c r="B115" i="1"/>
  <c r="A116" i="1" l="1"/>
  <c r="B116" i="1"/>
  <c r="A117" i="1" l="1"/>
  <c r="B117" i="1"/>
  <c r="A118" i="1" l="1"/>
  <c r="B118" i="1"/>
  <c r="A119" i="1" l="1"/>
  <c r="B119" i="1"/>
  <c r="A120" i="1" l="1"/>
  <c r="B120" i="1"/>
  <c r="A121" i="1" l="1"/>
  <c r="B121" i="1"/>
  <c r="B122" i="1" l="1"/>
  <c r="A122" i="1"/>
  <c r="A123" i="1" l="1"/>
  <c r="B123" i="1"/>
  <c r="A124" i="1" l="1"/>
  <c r="B124" i="1"/>
  <c r="B125" i="1" l="1"/>
  <c r="A125" i="1"/>
  <c r="B126" i="1" l="1"/>
  <c r="A126" i="1"/>
  <c r="A127" i="1" l="1"/>
  <c r="B127" i="1"/>
  <c r="A128" i="1" l="1"/>
  <c r="B128" i="1"/>
  <c r="A129" i="1" l="1"/>
  <c r="B129" i="1"/>
  <c r="A130" i="1" l="1"/>
  <c r="B130" i="1"/>
  <c r="A131" i="1" l="1"/>
  <c r="B131" i="1"/>
  <c r="A132" i="1" l="1"/>
  <c r="B132" i="1"/>
  <c r="B133" i="1" l="1"/>
  <c r="A133" i="1"/>
  <c r="B134" i="1" l="1"/>
  <c r="A134" i="1"/>
  <c r="A135" i="1" l="1"/>
  <c r="B135" i="1"/>
  <c r="A136" i="1" l="1"/>
  <c r="B136" i="1"/>
  <c r="A137" i="1" l="1"/>
  <c r="B137" i="1"/>
  <c r="A138" i="1" l="1"/>
  <c r="B138" i="1"/>
  <c r="A139" i="1" l="1"/>
  <c r="B139" i="1"/>
  <c r="A140" i="1" l="1"/>
  <c r="B140" i="1"/>
  <c r="A141" i="1" l="1"/>
  <c r="B141" i="1"/>
  <c r="B142" i="1" l="1"/>
  <c r="A142" i="1"/>
  <c r="A143" i="1" l="1"/>
  <c r="B143" i="1"/>
  <c r="A144" i="1" l="1"/>
  <c r="B144" i="1"/>
  <c r="B145" i="1" l="1"/>
  <c r="A145" i="1"/>
  <c r="B146" i="1" l="1"/>
  <c r="A146" i="1"/>
  <c r="A147" i="1" l="1"/>
  <c r="B147" i="1"/>
  <c r="A148" i="1" l="1"/>
  <c r="B148" i="1"/>
  <c r="A149" i="1" l="1"/>
  <c r="B149" i="1"/>
  <c r="A150" i="1" l="1"/>
  <c r="B150" i="1"/>
  <c r="A151" i="1" l="1"/>
  <c r="B151" i="1"/>
  <c r="A152" i="1" l="1"/>
  <c r="B152" i="1"/>
  <c r="B153" i="1" l="1"/>
  <c r="A153" i="1"/>
  <c r="B154" i="1" l="1"/>
  <c r="A154" i="1"/>
  <c r="A155" i="1" l="1"/>
  <c r="B155" i="1"/>
  <c r="B156" i="1" l="1"/>
  <c r="A156" i="1"/>
  <c r="A157" i="1" l="1"/>
  <c r="B157" i="1"/>
  <c r="A158" i="1" l="1"/>
  <c r="B158" i="1"/>
  <c r="A159" i="1" l="1"/>
  <c r="B159" i="1"/>
  <c r="A160" i="1" l="1"/>
  <c r="B160" i="1"/>
  <c r="A161" i="1" l="1"/>
  <c r="B161" i="1"/>
  <c r="B162" i="1" l="1"/>
  <c r="A162" i="1"/>
  <c r="B163" i="1" l="1"/>
  <c r="A163" i="1"/>
  <c r="B164" i="1" l="1"/>
  <c r="A164" i="1"/>
  <c r="B165" i="1" l="1"/>
  <c r="A165" i="1"/>
  <c r="B166" i="1" l="1"/>
  <c r="A166" i="1"/>
  <c r="A167" i="1" l="1"/>
  <c r="B167" i="1"/>
  <c r="A168" i="1" l="1"/>
  <c r="B168" i="1"/>
  <c r="A169" i="1" l="1"/>
  <c r="B169" i="1"/>
  <c r="A170" i="1" l="1"/>
  <c r="B170" i="1"/>
  <c r="A171" i="1" l="1"/>
  <c r="B171" i="1"/>
  <c r="B172" i="1" l="1"/>
  <c r="A172" i="1"/>
  <c r="B173" i="1" l="1"/>
  <c r="A173" i="1"/>
  <c r="B174" i="1" l="1"/>
  <c r="A174" i="1"/>
  <c r="B175" i="1" l="1"/>
  <c r="A175" i="1"/>
  <c r="B176" i="1" l="1"/>
  <c r="A176" i="1"/>
  <c r="A177" i="1" l="1"/>
  <c r="B177" i="1"/>
  <c r="A178" i="1" l="1"/>
  <c r="B178" i="1"/>
  <c r="A179" i="1" l="1"/>
  <c r="B179" i="1"/>
  <c r="A180" i="1" l="1"/>
  <c r="B180" i="1"/>
  <c r="A181" i="1" l="1"/>
  <c r="B181" i="1"/>
  <c r="B182" i="1" l="1"/>
  <c r="A182" i="1"/>
  <c r="B183" i="1" l="1"/>
  <c r="A183" i="1"/>
  <c r="B184" i="1" l="1"/>
  <c r="A184" i="1"/>
  <c r="B185" i="1" l="1"/>
  <c r="A185" i="1"/>
  <c r="B186" i="1" l="1"/>
  <c r="A186" i="1"/>
  <c r="A187" i="1" l="1"/>
  <c r="B187" i="1"/>
  <c r="A188" i="1" l="1"/>
  <c r="B188" i="1"/>
  <c r="A189" i="1" l="1"/>
  <c r="B189" i="1"/>
  <c r="A190" i="1" l="1"/>
  <c r="B190" i="1"/>
  <c r="A191" i="1" l="1"/>
  <c r="B191" i="1"/>
  <c r="B192" i="1" l="1"/>
  <c r="A192" i="1"/>
  <c r="B193" i="1" l="1"/>
  <c r="A193" i="1"/>
  <c r="B194" i="1" l="1"/>
  <c r="A194" i="1"/>
  <c r="B195" i="1" l="1"/>
  <c r="A195" i="1"/>
  <c r="B196" i="1" l="1"/>
  <c r="A196" i="1"/>
  <c r="A197" i="1" l="1"/>
  <c r="B197" i="1"/>
  <c r="A198" i="1" l="1"/>
  <c r="B198" i="1"/>
  <c r="A199" i="1" l="1"/>
  <c r="B199" i="1"/>
  <c r="A200" i="1" l="1"/>
  <c r="B200" i="1"/>
  <c r="A201" i="1" l="1"/>
  <c r="B201" i="1"/>
  <c r="B202" i="1" l="1"/>
  <c r="A202" i="1"/>
  <c r="B203" i="1" l="1"/>
  <c r="A203" i="1"/>
  <c r="B204" i="1" l="1"/>
  <c r="A204" i="1"/>
  <c r="B205" i="1" l="1"/>
  <c r="A205" i="1"/>
  <c r="B206" i="1" l="1"/>
  <c r="A206" i="1"/>
  <c r="A207" i="1" l="1"/>
  <c r="B207" i="1"/>
  <c r="A208" i="1" l="1"/>
  <c r="B208" i="1"/>
  <c r="A209" i="1" l="1"/>
  <c r="B209" i="1"/>
  <c r="A210" i="1" l="1"/>
  <c r="B210" i="1"/>
  <c r="A211" i="1" l="1"/>
  <c r="B211" i="1"/>
  <c r="B212" i="1" l="1"/>
  <c r="A212" i="1"/>
  <c r="B213" i="1" l="1"/>
  <c r="A213" i="1"/>
  <c r="B214" i="1" l="1"/>
  <c r="A214" i="1"/>
  <c r="B215" i="1" l="1"/>
  <c r="A215" i="1"/>
  <c r="B216" i="1" l="1"/>
  <c r="A216" i="1"/>
  <c r="A217" i="1" l="1"/>
  <c r="B217" i="1"/>
  <c r="A218" i="1" l="1"/>
  <c r="B218" i="1"/>
  <c r="A219" i="1" l="1"/>
  <c r="B219" i="1"/>
  <c r="A220" i="1" l="1"/>
  <c r="B220" i="1"/>
  <c r="A221" i="1" l="1"/>
  <c r="B221" i="1"/>
  <c r="B222" i="1" l="1"/>
  <c r="A222" i="1"/>
  <c r="B223" i="1" l="1"/>
  <c r="A223" i="1"/>
  <c r="B224" i="1" l="1"/>
  <c r="A224" i="1"/>
  <c r="B225" i="1" l="1"/>
  <c r="A225" i="1"/>
  <c r="B226" i="1" l="1"/>
  <c r="A226" i="1"/>
  <c r="A227" i="1" l="1"/>
  <c r="B227" i="1"/>
  <c r="A228" i="1" l="1"/>
  <c r="B228" i="1"/>
  <c r="A229" i="1" l="1"/>
  <c r="B229" i="1"/>
  <c r="A230" i="1" l="1"/>
  <c r="B230" i="1"/>
  <c r="A231" i="1" l="1"/>
  <c r="B231" i="1"/>
  <c r="B232" i="1" l="1"/>
  <c r="A232" i="1"/>
  <c r="B233" i="1" l="1"/>
  <c r="A233" i="1"/>
  <c r="B234" i="1" l="1"/>
  <c r="A234" i="1"/>
  <c r="B235" i="1" l="1"/>
  <c r="A235" i="1"/>
  <c r="B236" i="1" l="1"/>
  <c r="A236" i="1"/>
  <c r="A237" i="1" l="1"/>
  <c r="B237" i="1"/>
  <c r="A238" i="1" l="1"/>
  <c r="B238" i="1"/>
  <c r="A239" i="1" l="1"/>
  <c r="B239" i="1"/>
  <c r="A240" i="1" l="1"/>
  <c r="B240" i="1"/>
  <c r="A241" i="1" l="1"/>
  <c r="B241" i="1"/>
  <c r="B242" i="1" l="1"/>
  <c r="A242" i="1"/>
  <c r="B243" i="1" l="1"/>
  <c r="A243" i="1"/>
  <c r="B244" i="1" l="1"/>
  <c r="A244" i="1"/>
  <c r="B245" i="1" l="1"/>
  <c r="A245" i="1"/>
  <c r="B246" i="1" l="1"/>
  <c r="A246" i="1"/>
  <c r="A247" i="1" l="1"/>
  <c r="B247" i="1"/>
  <c r="A248" i="1" l="1"/>
  <c r="B248" i="1"/>
  <c r="A249" i="1" l="1"/>
  <c r="B249" i="1"/>
  <c r="A250" i="1" l="1"/>
  <c r="B250" i="1"/>
  <c r="A251" i="1" l="1"/>
  <c r="B251" i="1"/>
  <c r="B252" i="1" l="1"/>
  <c r="A252" i="1"/>
  <c r="B253" i="1" l="1"/>
  <c r="A253" i="1"/>
  <c r="B254" i="1" l="1"/>
  <c r="A254" i="1"/>
  <c r="B255" i="1" l="1"/>
  <c r="A255" i="1"/>
  <c r="B256" i="1" l="1"/>
  <c r="A256" i="1"/>
  <c r="A257" i="1" l="1"/>
  <c r="B257" i="1"/>
  <c r="A258" i="1" l="1"/>
  <c r="B258" i="1"/>
  <c r="A259" i="1" l="1"/>
  <c r="B259" i="1"/>
  <c r="A260" i="1" l="1"/>
  <c r="B260" i="1"/>
  <c r="A261" i="1" l="1"/>
  <c r="B261" i="1"/>
  <c r="B262" i="1" l="1"/>
  <c r="A262" i="1"/>
  <c r="B263" i="1" l="1"/>
  <c r="A263" i="1"/>
  <c r="B264" i="1" l="1"/>
  <c r="A264" i="1"/>
  <c r="B265" i="1" l="1"/>
  <c r="A265" i="1"/>
  <c r="B266" i="1" l="1"/>
  <c r="A266" i="1"/>
  <c r="A267" i="1" l="1"/>
  <c r="B267" i="1"/>
  <c r="A268" i="1" l="1"/>
  <c r="B268" i="1"/>
  <c r="A269" i="1" l="1"/>
  <c r="B269" i="1"/>
  <c r="A270" i="1" l="1"/>
  <c r="B270" i="1"/>
  <c r="A271" i="1" l="1"/>
  <c r="B271" i="1"/>
  <c r="B272" i="1" l="1"/>
  <c r="A272" i="1"/>
  <c r="B273" i="1" l="1"/>
  <c r="A273" i="1"/>
  <c r="B274" i="1" l="1"/>
  <c r="A274" i="1"/>
  <c r="B275" i="1" l="1"/>
  <c r="A275" i="1"/>
  <c r="B276" i="1" l="1"/>
  <c r="A276" i="1"/>
  <c r="A277" i="1" l="1"/>
  <c r="B277" i="1"/>
  <c r="A278" i="1" l="1"/>
  <c r="B278" i="1"/>
  <c r="A279" i="1" l="1"/>
  <c r="B279" i="1"/>
  <c r="A280" i="1" l="1"/>
  <c r="B280" i="1"/>
  <c r="A281" i="1" l="1"/>
  <c r="B281" i="1"/>
  <c r="B282" i="1" l="1"/>
  <c r="A282" i="1"/>
  <c r="B283" i="1" l="1"/>
  <c r="A283" i="1"/>
  <c r="B284" i="1" l="1"/>
  <c r="A284" i="1"/>
  <c r="B285" i="1" l="1"/>
  <c r="A285" i="1"/>
  <c r="B286" i="1" l="1"/>
  <c r="A286" i="1"/>
  <c r="A287" i="1" l="1"/>
  <c r="B287" i="1"/>
  <c r="A288" i="1" l="1"/>
  <c r="B288" i="1"/>
  <c r="A289" i="1" l="1"/>
  <c r="B289" i="1"/>
  <c r="A290" i="1" l="1"/>
  <c r="B290" i="1"/>
  <c r="A291" i="1" l="1"/>
  <c r="B291" i="1"/>
  <c r="B292" i="1" l="1"/>
  <c r="A292" i="1"/>
  <c r="B293" i="1" l="1"/>
  <c r="A293" i="1"/>
  <c r="B294" i="1" l="1"/>
  <c r="A294" i="1"/>
  <c r="B295" i="1" l="1"/>
  <c r="A295" i="1"/>
  <c r="B296" i="1" l="1"/>
  <c r="A296" i="1"/>
  <c r="A297" i="1" l="1"/>
  <c r="B297" i="1"/>
  <c r="A298" i="1" l="1"/>
  <c r="B298" i="1"/>
  <c r="A299" i="1" l="1"/>
  <c r="B299" i="1"/>
  <c r="A300" i="1" l="1"/>
  <c r="B300" i="1"/>
  <c r="A301" i="1" l="1"/>
  <c r="B301" i="1"/>
  <c r="B302" i="1" l="1"/>
  <c r="A302" i="1"/>
  <c r="B303" i="1" l="1"/>
  <c r="A303" i="1"/>
  <c r="B304" i="1" l="1"/>
  <c r="A304" i="1"/>
  <c r="B305" i="1" l="1"/>
  <c r="A305" i="1"/>
  <c r="B306" i="1" l="1"/>
  <c r="A306" i="1"/>
  <c r="A307" i="1" l="1"/>
  <c r="B307" i="1"/>
  <c r="A308" i="1" l="1"/>
  <c r="B308" i="1"/>
  <c r="A309" i="1" l="1"/>
  <c r="B309" i="1"/>
  <c r="A310" i="1" l="1"/>
  <c r="B310" i="1"/>
  <c r="A311" i="1" l="1"/>
  <c r="B311" i="1"/>
  <c r="B312" i="1" l="1"/>
  <c r="A312" i="1"/>
  <c r="B313" i="1" l="1"/>
  <c r="A313" i="1"/>
  <c r="B314" i="1" l="1"/>
  <c r="A314" i="1"/>
  <c r="B315" i="1" l="1"/>
  <c r="A315" i="1"/>
  <c r="B316" i="1" l="1"/>
  <c r="A316" i="1"/>
  <c r="A317" i="1" l="1"/>
  <c r="B317" i="1"/>
  <c r="A318" i="1" l="1"/>
  <c r="B318" i="1"/>
  <c r="A319" i="1" l="1"/>
  <c r="B319" i="1"/>
  <c r="A320" i="1" l="1"/>
  <c r="B320" i="1"/>
  <c r="A321" i="1" l="1"/>
  <c r="B321" i="1"/>
  <c r="B322" i="1" l="1"/>
  <c r="A322" i="1"/>
  <c r="B323" i="1" l="1"/>
  <c r="A323" i="1"/>
  <c r="B324" i="1" l="1"/>
  <c r="A324" i="1"/>
  <c r="B325" i="1" l="1"/>
  <c r="A325" i="1"/>
  <c r="B326" i="1" l="1"/>
  <c r="A326" i="1"/>
  <c r="A327" i="1" l="1"/>
  <c r="B327" i="1"/>
  <c r="A328" i="1" l="1"/>
  <c r="B328" i="1"/>
  <c r="A329" i="1" l="1"/>
  <c r="B329" i="1"/>
  <c r="A330" i="1" l="1"/>
  <c r="B330" i="1"/>
  <c r="A331" i="1" l="1"/>
  <c r="B331" i="1"/>
  <c r="B332" i="1" l="1"/>
  <c r="A332" i="1"/>
  <c r="B333" i="1" l="1"/>
  <c r="A333" i="1"/>
  <c r="B334" i="1" l="1"/>
  <c r="A334" i="1"/>
  <c r="B335" i="1" l="1"/>
  <c r="A335" i="1"/>
  <c r="B336" i="1" l="1"/>
  <c r="A336" i="1"/>
  <c r="A337" i="1" l="1"/>
  <c r="B337" i="1"/>
  <c r="A338" i="1" l="1"/>
  <c r="B338" i="1"/>
  <c r="A339" i="1" l="1"/>
  <c r="B339" i="1"/>
  <c r="A340" i="1" l="1"/>
  <c r="B340" i="1"/>
  <c r="A341" i="1" l="1"/>
  <c r="B341" i="1"/>
  <c r="B342" i="1" l="1"/>
  <c r="A342" i="1"/>
  <c r="B343" i="1" l="1"/>
  <c r="A343" i="1"/>
  <c r="B344" i="1" l="1"/>
  <c r="A344" i="1"/>
  <c r="B345" i="1" l="1"/>
  <c r="A345" i="1"/>
  <c r="B346" i="1" l="1"/>
  <c r="A346" i="1"/>
  <c r="A347" i="1" l="1"/>
  <c r="B347" i="1"/>
  <c r="A348" i="1" l="1"/>
  <c r="B348" i="1"/>
  <c r="A349" i="1" l="1"/>
  <c r="B349" i="1"/>
  <c r="A350" i="1" l="1"/>
  <c r="B350" i="1"/>
  <c r="A351" i="1" l="1"/>
  <c r="B351" i="1"/>
  <c r="B352" i="1" l="1"/>
  <c r="A352" i="1"/>
  <c r="B353" i="1" l="1"/>
  <c r="A353" i="1"/>
  <c r="B354" i="1" l="1"/>
  <c r="A354" i="1"/>
  <c r="B355" i="1" l="1"/>
  <c r="A355" i="1"/>
  <c r="B356" i="1" l="1"/>
  <c r="A356" i="1"/>
  <c r="A357" i="1" l="1"/>
  <c r="B357" i="1"/>
  <c r="A358" i="1" l="1"/>
  <c r="B358" i="1"/>
  <c r="A359" i="1" l="1"/>
  <c r="B359" i="1"/>
  <c r="A360" i="1" l="1"/>
  <c r="B360" i="1"/>
  <c r="A361" i="1" l="1"/>
  <c r="B361" i="1"/>
  <c r="B362" i="1" l="1"/>
  <c r="A362" i="1"/>
  <c r="B363" i="1" l="1"/>
  <c r="A363" i="1"/>
  <c r="B364" i="1" l="1"/>
  <c r="A364" i="1"/>
  <c r="B365" i="1" l="1"/>
  <c r="A365" i="1"/>
  <c r="B366" i="1" l="1"/>
  <c r="A366" i="1"/>
  <c r="A367" i="1" l="1"/>
  <c r="B367" i="1"/>
  <c r="A368" i="1" l="1"/>
  <c r="B368" i="1"/>
  <c r="A369" i="1" l="1"/>
  <c r="B369" i="1"/>
  <c r="A370" i="1" l="1"/>
  <c r="B370" i="1"/>
  <c r="A371" i="1" l="1"/>
  <c r="B371" i="1"/>
  <c r="B372" i="1" l="1"/>
  <c r="A372" i="1"/>
  <c r="B373" i="1" l="1"/>
  <c r="A373" i="1"/>
  <c r="B374" i="1" l="1"/>
  <c r="A374" i="1"/>
  <c r="B375" i="1" l="1"/>
  <c r="A375" i="1"/>
  <c r="B376" i="1" l="1"/>
  <c r="A376" i="1"/>
  <c r="A377" i="1" l="1"/>
  <c r="B377" i="1"/>
  <c r="A378" i="1" l="1"/>
  <c r="B378" i="1"/>
  <c r="A379" i="1" l="1"/>
  <c r="B379" i="1"/>
  <c r="A380" i="1" l="1"/>
  <c r="B380" i="1"/>
  <c r="B381" i="1" l="1"/>
  <c r="A381" i="1"/>
  <c r="A382" i="1" l="1"/>
  <c r="B382" i="1"/>
  <c r="A383" i="1" l="1"/>
  <c r="B383" i="1"/>
  <c r="B384" i="1" l="1"/>
  <c r="A384" i="1"/>
  <c r="B385" i="1" l="1"/>
  <c r="A385" i="1"/>
  <c r="B386" i="1" l="1"/>
  <c r="A386" i="1"/>
  <c r="B387" i="1" l="1"/>
  <c r="A387" i="1"/>
  <c r="A388" i="1" l="1"/>
  <c r="B388" i="1"/>
  <c r="A389" i="1" l="1"/>
  <c r="B389" i="1"/>
  <c r="AF91" i="1" l="1"/>
  <c r="AF86" i="1"/>
  <c r="AG94" i="1" l="1"/>
  <c r="AG89" i="1"/>
  <c r="AG84" i="1"/>
  <c r="AE88" i="1" s="1"/>
  <c r="AE85" i="1" l="1"/>
  <c r="AE91" i="1"/>
  <c r="AE90" i="1"/>
  <c r="AE93" i="1"/>
  <c r="AE96" i="1"/>
  <c r="AE97" i="1"/>
  <c r="AE95" i="1"/>
  <c r="AE98" i="1"/>
  <c r="AE83" i="1"/>
  <c r="AE80" i="1"/>
  <c r="AE81" i="1"/>
  <c r="AE82" i="1"/>
  <c r="AE86" i="1"/>
  <c r="AE87" i="1"/>
  <c r="AE92" i="1"/>
  <c r="AD97" i="1" l="1"/>
  <c r="AC92" i="1"/>
  <c r="AC97" i="1" l="1"/>
  <c r="AC95" i="1"/>
  <c r="AD95" i="1"/>
  <c r="AD91" i="1"/>
  <c r="AC91" i="1"/>
  <c r="AD96" i="1"/>
  <c r="AC96" i="1"/>
  <c r="AD92" i="1"/>
  <c r="AC85" i="1"/>
  <c r="AC100" i="1"/>
  <c r="AD100" i="1" l="1"/>
  <c r="AC98" i="1"/>
  <c r="AD98" i="1"/>
  <c r="AD87" i="1"/>
  <c r="AC87" i="1"/>
  <c r="AD93" i="1"/>
  <c r="AC93" i="1"/>
  <c r="AD101" i="1"/>
  <c r="AC101" i="1"/>
  <c r="AD85" i="1"/>
  <c r="AD102" i="1"/>
  <c r="AC102" i="1"/>
  <c r="AD90" i="1"/>
  <c r="AC90" i="1"/>
  <c r="AD103" i="1"/>
  <c r="AC103" i="1"/>
  <c r="AD86" i="1"/>
  <c r="AC86" i="1"/>
  <c r="AD88" i="1"/>
  <c r="AC88" i="1"/>
  <c r="AC24" i="1"/>
  <c r="AE24" i="1" s="1"/>
  <c r="AF26" i="1" l="1"/>
  <c r="AF21" i="1"/>
  <c r="AG19" i="1" l="1"/>
  <c r="AG29" i="1"/>
  <c r="AG24" i="1"/>
  <c r="AE22" i="1" l="1"/>
  <c r="AC21" i="1"/>
  <c r="AD18" i="1"/>
  <c r="AD15" i="1"/>
  <c r="AD17" i="1"/>
  <c r="AD16" i="1"/>
  <c r="AE15" i="1"/>
  <c r="AE18" i="1"/>
  <c r="AE17" i="1"/>
  <c r="AE16" i="1"/>
  <c r="AE33" i="1"/>
  <c r="AE30" i="1"/>
  <c r="AE32" i="1"/>
  <c r="AE31" i="1"/>
  <c r="AE28" i="1"/>
  <c r="AE26" i="1"/>
  <c r="AE27" i="1"/>
  <c r="AE25" i="1"/>
  <c r="AE23" i="1"/>
  <c r="AE21" i="1"/>
  <c r="AE20" i="1"/>
  <c r="AC23" i="1" l="1"/>
  <c r="AD23" i="1"/>
  <c r="AC28" i="1"/>
  <c r="AC32" i="1"/>
  <c r="AC22" i="1"/>
  <c r="AD22" i="1"/>
  <c r="AC25" i="1"/>
  <c r="AD25" i="1"/>
  <c r="AC31" i="1"/>
  <c r="AC30" i="1"/>
  <c r="AD30" i="1"/>
  <c r="AC26" i="1"/>
  <c r="AD21" i="1"/>
  <c r="AC20" i="1"/>
  <c r="AC33" i="1"/>
  <c r="AC27" i="1"/>
  <c r="AD27" i="1"/>
  <c r="AD31" i="1" l="1"/>
  <c r="AD33" i="1"/>
  <c r="AD32" i="1"/>
  <c r="AD26" i="1"/>
  <c r="AD28" i="1"/>
  <c r="AD20" i="1"/>
</calcChain>
</file>

<file path=xl/sharedStrings.xml><?xml version="1.0" encoding="utf-8"?>
<sst xmlns="http://schemas.openxmlformats.org/spreadsheetml/2006/main" count="47" uniqueCount="28">
  <si>
    <t>天　候</t>
  </si>
  <si>
    <t>P</t>
  </si>
  <si>
    <t>△Ｐ</t>
  </si>
  <si>
    <t>ΔL0</t>
  </si>
  <si>
    <t>B0</t>
  </si>
  <si>
    <t>L0</t>
  </si>
  <si>
    <t>△Ｂ</t>
  </si>
  <si>
    <t>S</t>
  </si>
  <si>
    <t>ｶﾘﾝﾄﾝ期</t>
    <rPh sb="5" eb="6">
      <t>キ</t>
    </rPh>
    <phoneticPr fontId="3"/>
  </si>
  <si>
    <t>カリントン期開始日時のための表</t>
    <rPh sb="5" eb="6">
      <t>キ</t>
    </rPh>
    <rPh sb="6" eb="8">
      <t>カイシ</t>
    </rPh>
    <rPh sb="8" eb="10">
      <t>ニチジ</t>
    </rPh>
    <rPh sb="14" eb="15">
      <t>ヒョウ</t>
    </rPh>
    <phoneticPr fontId="3"/>
  </si>
  <si>
    <t>δ</t>
    <phoneticPr fontId="3"/>
  </si>
  <si>
    <t>°</t>
    <phoneticPr fontId="3"/>
  </si>
  <si>
    <t>′</t>
    <phoneticPr fontId="3"/>
  </si>
  <si>
    <t>Δ′</t>
    <phoneticPr fontId="3"/>
  </si>
  <si>
    <t>°</t>
  </si>
  <si>
    <t>′</t>
  </si>
  <si>
    <t>δ</t>
  </si>
  <si>
    <t>観測時刻</t>
    <rPh sb="0" eb="2">
      <t>カンソク</t>
    </rPh>
    <rPh sb="2" eb="4">
      <t>ジコク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</si>
  <si>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</si>
  <si>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</si>
  <si>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″</t>
    <phoneticPr fontId="3"/>
  </si>
  <si>
    <t>9:00から時間</t>
    <rPh sb="6" eb="8">
      <t>ジカン</t>
    </rPh>
    <phoneticPr fontId="5"/>
  </si>
  <si>
    <t>①2024/12/16,12/21,12/26,12/31の値をコピー</t>
    <rPh sb="30" eb="31">
      <t>アタイ</t>
    </rPh>
    <phoneticPr fontId="3"/>
  </si>
  <si>
    <t>次年度への手順</t>
    <rPh sb="0" eb="3">
      <t>ジネンド</t>
    </rPh>
    <rPh sb="5" eb="7">
      <t>テジュン</t>
    </rPh>
    <phoneticPr fontId="3"/>
  </si>
  <si>
    <t>②↓日付入れ</t>
    <rPh sb="2" eb="4">
      <t>ヒヅケ</t>
    </rPh>
    <rPh sb="4" eb="5">
      <t>イ</t>
    </rPh>
    <phoneticPr fontId="3"/>
  </si>
  <si>
    <t>③黄色枠の日付の値を入れる</t>
    <rPh sb="1" eb="3">
      <t>キイロ</t>
    </rPh>
    <rPh sb="3" eb="4">
      <t>ワク</t>
    </rPh>
    <rPh sb="5" eb="7">
      <t>ヒヅケ</t>
    </rPh>
    <rPh sb="8" eb="9">
      <t>アタイ</t>
    </rPh>
    <rPh sb="10" eb="11">
      <t>イ</t>
    </rPh>
    <phoneticPr fontId="3"/>
  </si>
  <si>
    <t>④カリントン期の日時を入れる</t>
    <rPh sb="6" eb="7">
      <t>キ</t>
    </rPh>
    <rPh sb="8" eb="10">
      <t>ニチジ</t>
    </rPh>
    <rPh sb="11" eb="12">
      <t>イ</t>
    </rPh>
    <phoneticPr fontId="3"/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</si>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</sst>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/d;@"/>
    <numFmt numFmtId="177" formatCode="0.00_ "/>
    <numFmt numFmtId="178" formatCode="0_ "/>
    <numFmt numFmtId="179" formatCode="0.0_ "/>
    <numFmt numFmtId="180" formatCode="yyyy/m/d;@"/>
    <numFmt numFmtId="181" formatCode="h:mm;@"/>
    <numFmt numFmtId="182" formatCode="0.0000_ "/>
  </numFmts>
  <fonts count="6" x14ac:knownFonts="1">
    <font>
      <sz val="11"/>
      <color rgb="FF000000"/>
      <name val="ＭＳ Ｐゴシック"/>
    </font>
    <font>
      <sz val="11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178" fontId="1" fillId="0" borderId="0" xfId="0" applyNumberFormat="1" applyFont="1">
      <alignment vertical="center"/>
    </xf>
    <xf numFmtId="14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176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177" fontId="2" fillId="0" borderId="2" xfId="0" applyNumberFormat="1" applyFont="1" applyBorder="1">
      <alignment vertical="center"/>
    </xf>
    <xf numFmtId="178" fontId="2" fillId="0" borderId="2" xfId="0" applyNumberFormat="1" applyFont="1" applyBorder="1">
      <alignment vertical="center"/>
    </xf>
    <xf numFmtId="178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14" fontId="2" fillId="0" borderId="0" xfId="0" applyNumberFormat="1" applyFont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14" fontId="2" fillId="2" borderId="0" xfId="0" applyNumberFormat="1" applyFont="1" applyFill="1">
      <alignment vertical="center"/>
    </xf>
    <xf numFmtId="14" fontId="1" fillId="2" borderId="0" xfId="0" applyNumberFormat="1" applyFont="1" applyFill="1">
      <alignment vertical="center"/>
    </xf>
    <xf numFmtId="177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176" fontId="1" fillId="0" borderId="2" xfId="0" applyNumberFormat="1" applyFont="1" applyBorder="1">
      <alignment vertical="center"/>
    </xf>
    <xf numFmtId="178" fontId="1" fillId="0" borderId="1" xfId="0" applyNumberFormat="1" applyFont="1" applyBorder="1">
      <alignment vertical="center"/>
    </xf>
    <xf numFmtId="178" fontId="1" fillId="0" borderId="4" xfId="0" applyNumberFormat="1" applyFont="1" applyBorder="1">
      <alignment vertical="center"/>
    </xf>
    <xf numFmtId="178" fontId="1" fillId="0" borderId="3" xfId="0" applyNumberFormat="1" applyFont="1" applyBorder="1">
      <alignment vertical="center"/>
    </xf>
    <xf numFmtId="178" fontId="2" fillId="0" borderId="0" xfId="0" applyNumberFormat="1" applyFont="1" applyAlignment="1">
      <alignment horizontal="right" vertical="center"/>
    </xf>
    <xf numFmtId="178" fontId="1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center" vertical="center"/>
    </xf>
    <xf numFmtId="178" fontId="2" fillId="0" borderId="2" xfId="0" applyNumberFormat="1" applyFont="1" applyBorder="1" applyAlignment="1">
      <alignment horizontal="right" vertical="center"/>
    </xf>
    <xf numFmtId="179" fontId="2" fillId="0" borderId="2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180" fontId="2" fillId="0" borderId="0" xfId="0" applyNumberFormat="1" applyFont="1">
      <alignment vertical="center"/>
    </xf>
    <xf numFmtId="178" fontId="1" fillId="3" borderId="5" xfId="0" applyNumberFormat="1" applyFont="1" applyFill="1" applyBorder="1">
      <alignment vertical="center"/>
    </xf>
    <xf numFmtId="0" fontId="1" fillId="3" borderId="5" xfId="0" applyFont="1" applyFill="1" applyBorder="1">
      <alignment vertical="center"/>
    </xf>
    <xf numFmtId="178" fontId="2" fillId="2" borderId="2" xfId="0" applyNumberFormat="1" applyFont="1" applyFill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20" fontId="2" fillId="0" borderId="0" xfId="0" applyNumberFormat="1" applyFont="1">
      <alignment vertical="center"/>
    </xf>
    <xf numFmtId="20" fontId="2" fillId="0" borderId="2" xfId="0" applyNumberFormat="1" applyFont="1" applyBorder="1">
      <alignment vertical="center"/>
    </xf>
    <xf numFmtId="0" fontId="1" fillId="0" borderId="6" xfId="0" applyFont="1" applyBorder="1">
      <alignment vertical="center"/>
    </xf>
    <xf numFmtId="178" fontId="1" fillId="0" borderId="5" xfId="0" applyNumberFormat="1" applyFont="1" applyBorder="1">
      <alignment vertical="center"/>
    </xf>
    <xf numFmtId="0" fontId="1" fillId="0" borderId="5" xfId="0" applyFont="1" applyBorder="1">
      <alignment vertical="center"/>
    </xf>
    <xf numFmtId="181" fontId="1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182" fontId="1" fillId="0" borderId="0" xfId="0" applyNumberFormat="1" applyFont="1">
      <alignment vertical="center"/>
    </xf>
    <xf numFmtId="182" fontId="0" fillId="0" borderId="0" xfId="0" applyNumberFormat="1" applyAlignment="1">
      <alignment horizontal="right" vertical="center" shrinkToFit="1"/>
    </xf>
    <xf numFmtId="178" fontId="2" fillId="4" borderId="2" xfId="0" applyNumberFormat="1" applyFont="1" applyFill="1" applyBorder="1">
      <alignment vertical="center"/>
    </xf>
    <xf numFmtId="178" fontId="2" fillId="4" borderId="0" xfId="0" applyNumberFormat="1" applyFont="1" applyFill="1">
      <alignment vertical="center"/>
    </xf>
    <xf numFmtId="178" fontId="2" fillId="4" borderId="7" xfId="0" applyNumberFormat="1" applyFont="1" applyFill="1" applyBorder="1">
      <alignment vertical="center"/>
    </xf>
    <xf numFmtId="178" fontId="4" fillId="4" borderId="0" xfId="0" applyNumberFormat="1" applyFont="1" applyFill="1">
      <alignment vertical="center"/>
    </xf>
    <xf numFmtId="177" fontId="2" fillId="4" borderId="8" xfId="0" applyNumberFormat="1" applyFont="1" applyFill="1" applyBorder="1">
      <alignment vertical="center"/>
    </xf>
    <xf numFmtId="178" fontId="2" fillId="4" borderId="8" xfId="0" applyNumberFormat="1" applyFont="1" applyFill="1" applyBorder="1">
      <alignment vertical="center"/>
    </xf>
    <xf numFmtId="177" fontId="2" fillId="0" borderId="9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177" fontId="2" fillId="4" borderId="7" xfId="0" applyNumberFormat="1" applyFont="1" applyFill="1" applyBorder="1">
      <alignment vertical="center"/>
    </xf>
    <xf numFmtId="178" fontId="2" fillId="4" borderId="7" xfId="0" applyNumberFormat="1" applyFont="1" applyFill="1" applyBorder="1" applyAlignment="1">
      <alignment horizontal="right" vertical="center"/>
    </xf>
    <xf numFmtId="177" fontId="2" fillId="0" borderId="7" xfId="0" applyNumberFormat="1" applyFont="1" applyBorder="1">
      <alignment vertical="center"/>
    </xf>
    <xf numFmtId="178" fontId="2" fillId="0" borderId="7" xfId="0" applyNumberFormat="1" applyFont="1" applyBorder="1">
      <alignment vertical="center"/>
    </xf>
    <xf numFmtId="177" fontId="2" fillId="4" borderId="9" xfId="0" applyNumberFormat="1" applyFont="1" applyFill="1" applyBorder="1">
      <alignment vertical="center"/>
    </xf>
    <xf numFmtId="178" fontId="2" fillId="4" borderId="9" xfId="0" applyNumberFormat="1" applyFont="1" applyFill="1" applyBorder="1">
      <alignment vertical="center"/>
    </xf>
    <xf numFmtId="178" fontId="2" fillId="4" borderId="9" xfId="0" applyNumberFormat="1" applyFont="1" applyFill="1" applyBorder="1" applyAlignment="1">
      <alignment horizontal="right" vertical="center"/>
    </xf>
    <xf numFmtId="178" fontId="1" fillId="0" borderId="9" xfId="0" applyNumberFormat="1" applyFont="1" applyBorder="1" applyAlignment="1">
      <alignment horizontal="right" vertical="center"/>
    </xf>
    <xf numFmtId="178" fontId="4" fillId="4" borderId="9" xfId="0" applyNumberFormat="1" applyFont="1" applyFill="1" applyBorder="1" applyAlignment="1">
      <alignment horizontal="right" vertical="center"/>
    </xf>
    <xf numFmtId="20" fontId="1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1" fillId="2" borderId="0" xfId="0" applyFont="1" applyFill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シート1"/>
  <dimension ref="A1:AI861"/>
  <sheetViews>
    <sheetView tabSelected="1" topLeftCell="A61" zoomScaleNormal="100" zoomScaleSheetLayoutView="126" workbookViewId="0">
      <selection activeCell="H63" sqref="H63"/>
    </sheetView>
  </sheetViews>
  <sheetFormatPr defaultColWidth="9" defaultRowHeight="13.2" x14ac:dyDescent="0.2"/>
  <cols>
    <col min="1" max="1" width="12.77734375" style="1" customWidth="1"/>
    <col min="2" max="2" width="6.6640625" style="4" customWidth="1"/>
    <col min="3" max="3" width="6.6640625" style="1" customWidth="1"/>
    <col min="4" max="5" width="2.6640625" style="4" customWidth="1"/>
    <col min="6" max="6" width="2.6640625" style="1" customWidth="1"/>
    <col min="7" max="7" width="7.21875" style="5" customWidth="1"/>
    <col min="8" max="8" width="6.44140625" style="5" customWidth="1"/>
    <col min="9" max="9" width="8" style="5" customWidth="1"/>
    <col min="10" max="10" width="5.33203125" style="2" customWidth="1"/>
    <col min="11" max="11" width="5" style="27" customWidth="1"/>
    <col min="12" max="12" width="4.77734375" style="2" customWidth="1"/>
    <col min="13" max="15" width="5.77734375" style="2" customWidth="1"/>
    <col min="16" max="16" width="6.6640625" style="2" customWidth="1"/>
    <col min="17" max="18" width="5.77734375" style="2" customWidth="1"/>
    <col min="19" max="19" width="6.88671875" style="1" customWidth="1"/>
    <col min="20" max="24" width="8.77734375" style="1" customWidth="1"/>
    <col min="25" max="25" width="6.77734375" style="1" customWidth="1"/>
    <col min="26" max="26" width="9.44140625" style="1" customWidth="1"/>
    <col min="27" max="27" width="8.88671875" style="1" customWidth="1"/>
    <col min="28" max="28" width="10.44140625" style="3" customWidth="1"/>
    <col min="29" max="29" width="5.77734375" style="1" customWidth="1"/>
    <col min="30" max="30" width="5.77734375" style="2" customWidth="1"/>
    <col min="31" max="31" width="6.77734375" style="1" customWidth="1"/>
    <col min="32" max="33" width="4.77734375" style="1" customWidth="1"/>
    <col min="34" max="16384" width="9" style="1"/>
  </cols>
  <sheetData>
    <row r="1" spans="1:33" x14ac:dyDescent="0.2">
      <c r="A1" s="1" t="s">
        <v>23</v>
      </c>
      <c r="C1" s="1" t="s">
        <v>22</v>
      </c>
      <c r="K1" s="1"/>
      <c r="L1" s="1" t="s">
        <v>26</v>
      </c>
      <c r="M1" s="1"/>
      <c r="AD1" s="1"/>
    </row>
    <row r="2" spans="1:33" x14ac:dyDescent="0.2">
      <c r="C2" s="2" t="s">
        <v>25</v>
      </c>
      <c r="K2" s="27" t="s">
        <v>11</v>
      </c>
      <c r="L2" s="28" t="s">
        <v>12</v>
      </c>
      <c r="T2" s="66" t="s">
        <v>9</v>
      </c>
      <c r="U2" s="66"/>
      <c r="V2" s="66"/>
      <c r="W2" s="66"/>
      <c r="X2" s="66"/>
      <c r="Y2" s="66"/>
      <c r="Z2" s="66"/>
      <c r="AA2" s="66"/>
      <c r="AC2" s="27" t="s">
        <v>11</v>
      </c>
      <c r="AD2" s="28" t="s">
        <v>12</v>
      </c>
      <c r="AE2" s="31" t="s">
        <v>12</v>
      </c>
      <c r="AF2" s="1" t="s">
        <v>13</v>
      </c>
    </row>
    <row r="3" spans="1:33" x14ac:dyDescent="0.2">
      <c r="A3" s="1" t="s">
        <v>24</v>
      </c>
      <c r="B3" s="20" t="str">
        <f>TEXT(A20,"yyyy")</f>
        <v>2024</v>
      </c>
      <c r="C3" s="36" t="s">
        <v>8</v>
      </c>
      <c r="D3" s="65" t="s">
        <v>0</v>
      </c>
      <c r="E3" s="65"/>
      <c r="F3" s="65"/>
      <c r="G3" s="18" t="s">
        <v>1</v>
      </c>
      <c r="H3" s="18" t="s">
        <v>4</v>
      </c>
      <c r="I3" s="18" t="s">
        <v>5</v>
      </c>
      <c r="J3" s="19" t="s">
        <v>7</v>
      </c>
      <c r="K3" s="23" t="s">
        <v>10</v>
      </c>
      <c r="L3" s="23"/>
      <c r="M3" s="24" t="s">
        <v>6</v>
      </c>
      <c r="N3" s="23"/>
      <c r="O3" s="23"/>
      <c r="P3" s="24" t="s">
        <v>2</v>
      </c>
      <c r="Q3" s="23"/>
      <c r="R3" s="23"/>
      <c r="S3" s="40" t="s">
        <v>3</v>
      </c>
      <c r="Y3" s="15" t="s">
        <v>8</v>
      </c>
      <c r="AC3" s="67" t="s">
        <v>10</v>
      </c>
      <c r="AD3" s="67"/>
    </row>
    <row r="4" spans="1:33" x14ac:dyDescent="0.2">
      <c r="A4" s="16">
        <v>45277</v>
      </c>
      <c r="B4" s="11">
        <f>A4</f>
        <v>45277</v>
      </c>
      <c r="C4" s="37"/>
      <c r="D4" s="11"/>
      <c r="E4" s="11"/>
      <c r="G4" s="51">
        <v>9.44</v>
      </c>
      <c r="H4" s="51">
        <v>-1.0900000000000001</v>
      </c>
      <c r="I4" s="51">
        <v>65</v>
      </c>
      <c r="J4" s="52">
        <v>977</v>
      </c>
      <c r="K4" s="29">
        <v>-23</v>
      </c>
      <c r="L4" s="9">
        <v>20</v>
      </c>
      <c r="M4" s="25"/>
      <c r="P4" s="25"/>
      <c r="S4" s="41"/>
      <c r="T4" s="5" t="e">
        <f t="shared" ref="T4:T67" si="0">I4-I3</f>
        <v>#VALUE!</v>
      </c>
      <c r="U4" s="5" t="e">
        <f t="shared" ref="U4:U67" si="1">(I4-I3&gt;0)</f>
        <v>#VALUE!</v>
      </c>
      <c r="V4" s="5" t="e">
        <f>(U4=TRUE)*(T4-360)</f>
        <v>#VALUE!</v>
      </c>
      <c r="W4" s="5" t="e">
        <f t="shared" ref="W4:W67" si="2">-((I4-360)/V4*24-9)</f>
        <v>#VALUE!</v>
      </c>
      <c r="X4" s="1" t="e">
        <f>(W4&lt;0)*(W4+24)+(W4&gt;=0)*W4</f>
        <v>#VALUE!</v>
      </c>
      <c r="Z4" s="1" t="e">
        <f>INT(X4)</f>
        <v>#VALUE!</v>
      </c>
      <c r="AA4" s="1" t="e">
        <f>INT((X4-Z4)*60+0.5)</f>
        <v>#VALUE!</v>
      </c>
      <c r="AB4" s="12">
        <f>A4</f>
        <v>45277</v>
      </c>
      <c r="AC4" s="26">
        <f>K4</f>
        <v>-23</v>
      </c>
      <c r="AD4" s="9">
        <f>L4</f>
        <v>20</v>
      </c>
      <c r="AE4" s="37">
        <f>SIGN(AC4)*(ABS(AC4)*60+AD4)+(AC4=0)*AD4</f>
        <v>-1400</v>
      </c>
    </row>
    <row r="5" spans="1:33" x14ac:dyDescent="0.2">
      <c r="A5" s="12">
        <f>A4+1</f>
        <v>45278</v>
      </c>
      <c r="B5" s="11">
        <f>A4+1</f>
        <v>45278</v>
      </c>
      <c r="C5" s="37"/>
      <c r="D5" s="11"/>
      <c r="E5" s="11"/>
      <c r="G5" s="53"/>
      <c r="H5" s="53"/>
      <c r="I5" s="53">
        <f>I4+0.2*((I9-I4)-360*(I9-I4&gt;0))+(I4+0.2*((I9-I4)-360*(I9-I4&gt;0))&lt;0)*360</f>
        <v>51.826000000000001</v>
      </c>
      <c r="J5" s="54">
        <f>J4+0.2*(J9-J4)</f>
        <v>977</v>
      </c>
      <c r="K5" s="29">
        <v>-23</v>
      </c>
      <c r="L5" s="9">
        <v>22</v>
      </c>
      <c r="M5" s="25"/>
      <c r="P5" s="25"/>
      <c r="S5" s="41"/>
      <c r="T5" s="5">
        <f t="shared" si="0"/>
        <v>-13.173999999999999</v>
      </c>
      <c r="U5" s="5" t="b">
        <f t="shared" si="1"/>
        <v>0</v>
      </c>
      <c r="V5" s="5">
        <f t="shared" ref="V5:V23" si="3">(U5=TRUE)*(T5-360)</f>
        <v>0</v>
      </c>
      <c r="W5" s="5" t="e">
        <f t="shared" si="2"/>
        <v>#DIV/0!</v>
      </c>
      <c r="X5" s="1" t="e">
        <f t="shared" ref="X5:X68" si="4">(W5&lt;0)*(W5+24)+(W5&gt;=0)*W5</f>
        <v>#DIV/0!</v>
      </c>
      <c r="Z5" s="1" t="e">
        <f t="shared" ref="Z5:Z23" si="5">INT(X5)</f>
        <v>#DIV/0!</v>
      </c>
      <c r="AA5" s="1" t="e">
        <f t="shared" ref="AA5:AA23" si="6">INT((X5-Z5)*60+0.5)</f>
        <v>#DIV/0!</v>
      </c>
      <c r="AB5" s="32">
        <f>AB4+1</f>
        <v>45278</v>
      </c>
      <c r="AC5" s="26">
        <f t="shared" ref="AC5:AC8" si="7">K5</f>
        <v>-23</v>
      </c>
      <c r="AD5" s="9">
        <f t="shared" ref="AD5:AD8" si="8">L5</f>
        <v>22</v>
      </c>
      <c r="AE5" s="37"/>
    </row>
    <row r="6" spans="1:33" x14ac:dyDescent="0.2">
      <c r="A6" s="12">
        <f t="shared" ref="A6:A69" si="9">A5+1</f>
        <v>45279</v>
      </c>
      <c r="B6" s="11">
        <f t="shared" ref="B6:B69" si="10">A5+1</f>
        <v>45279</v>
      </c>
      <c r="C6" s="37"/>
      <c r="D6" s="11"/>
      <c r="E6" s="11"/>
      <c r="G6" s="53"/>
      <c r="H6" s="53"/>
      <c r="I6" s="53">
        <f>I4+0.4*((I9-I4)-360*(I9-I4&gt;0))+(I4+0.4*((I9-I4)-360*(I9-I4&gt;0))&lt;0)*360</f>
        <v>38.652000000000001</v>
      </c>
      <c r="J6" s="54">
        <f>J4+0.4*(J9-J4)</f>
        <v>977</v>
      </c>
      <c r="K6" s="29">
        <v>-23</v>
      </c>
      <c r="L6" s="9">
        <v>24</v>
      </c>
      <c r="M6" s="25">
        <f>(H9-H4)*100</f>
        <v>-62.999999999999986</v>
      </c>
      <c r="P6" s="25">
        <f>100*(G9-G4)</f>
        <v>-232.99999999999991</v>
      </c>
      <c r="S6" s="41">
        <f>((I9-I4)*100-36000*(I9-I4&gt;0))</f>
        <v>-6587</v>
      </c>
      <c r="T6" s="5">
        <f t="shared" si="0"/>
        <v>-13.173999999999999</v>
      </c>
      <c r="U6" s="5" t="b">
        <f t="shared" si="1"/>
        <v>0</v>
      </c>
      <c r="V6" s="5">
        <f t="shared" si="3"/>
        <v>0</v>
      </c>
      <c r="W6" s="5" t="e">
        <f t="shared" si="2"/>
        <v>#DIV/0!</v>
      </c>
      <c r="X6" s="1" t="e">
        <f t="shared" si="4"/>
        <v>#DIV/0!</v>
      </c>
      <c r="Z6" s="1" t="e">
        <f t="shared" si="5"/>
        <v>#DIV/0!</v>
      </c>
      <c r="AA6" s="1" t="e">
        <f t="shared" si="6"/>
        <v>#DIV/0!</v>
      </c>
      <c r="AB6" s="32">
        <f t="shared" ref="AB6:AB69" si="11">AB5+1</f>
        <v>45279</v>
      </c>
      <c r="AC6" s="26">
        <f t="shared" si="7"/>
        <v>-23</v>
      </c>
      <c r="AD6" s="9">
        <f t="shared" si="8"/>
        <v>24</v>
      </c>
      <c r="AE6" s="37"/>
      <c r="AF6" s="1">
        <f>AE9-AE4</f>
        <v>-6</v>
      </c>
    </row>
    <row r="7" spans="1:33" x14ac:dyDescent="0.2">
      <c r="A7" s="12">
        <f t="shared" si="9"/>
        <v>45280</v>
      </c>
      <c r="B7" s="11">
        <f t="shared" si="10"/>
        <v>45280</v>
      </c>
      <c r="C7" s="37"/>
      <c r="D7" s="11"/>
      <c r="E7" s="11"/>
      <c r="G7" s="53"/>
      <c r="H7" s="53"/>
      <c r="I7" s="53">
        <f>I4+0.6*((I9-I4)-360*(I9-I4&gt;0))+(I4+0.6*((I9-I4)-360*(I9-I4&gt;0))&lt;0)*360</f>
        <v>25.478000000000002</v>
      </c>
      <c r="J7" s="54">
        <f>J4+0.6*(J9-J4)</f>
        <v>977</v>
      </c>
      <c r="K7" s="29">
        <v>-23</v>
      </c>
      <c r="L7" s="9">
        <v>25</v>
      </c>
      <c r="M7" s="25"/>
      <c r="P7" s="25"/>
      <c r="S7" s="41"/>
      <c r="T7" s="5">
        <f t="shared" si="0"/>
        <v>-13.173999999999999</v>
      </c>
      <c r="U7" s="5" t="b">
        <f t="shared" si="1"/>
        <v>0</v>
      </c>
      <c r="V7" s="5">
        <f t="shared" si="3"/>
        <v>0</v>
      </c>
      <c r="W7" s="5" t="e">
        <f t="shared" si="2"/>
        <v>#DIV/0!</v>
      </c>
      <c r="X7" s="1" t="e">
        <f t="shared" si="4"/>
        <v>#DIV/0!</v>
      </c>
      <c r="Z7" s="1" t="e">
        <f t="shared" si="5"/>
        <v>#DIV/0!</v>
      </c>
      <c r="AA7" s="1" t="e">
        <f t="shared" si="6"/>
        <v>#DIV/0!</v>
      </c>
      <c r="AB7" s="32">
        <f t="shared" si="11"/>
        <v>45280</v>
      </c>
      <c r="AC7" s="26">
        <f t="shared" si="7"/>
        <v>-23</v>
      </c>
      <c r="AD7" s="9">
        <f t="shared" si="8"/>
        <v>25</v>
      </c>
      <c r="AE7" s="37"/>
    </row>
    <row r="8" spans="1:33" x14ac:dyDescent="0.2">
      <c r="A8" s="12">
        <f t="shared" si="9"/>
        <v>45281</v>
      </c>
      <c r="B8" s="11">
        <f t="shared" si="10"/>
        <v>45281</v>
      </c>
      <c r="C8" s="37"/>
      <c r="D8" s="11"/>
      <c r="E8" s="11"/>
      <c r="G8" s="53"/>
      <c r="H8" s="53"/>
      <c r="I8" s="53">
        <f>I4+0.8*((I9-I4)-360*(I9-I4&gt;0))+(I4+0.8*((I9-I4)-360*(I9-I4&gt;0))&lt;0)*360</f>
        <v>12.303999999999995</v>
      </c>
      <c r="J8" s="54">
        <f>J4+0.8*(J9-J4)</f>
        <v>977</v>
      </c>
      <c r="K8" s="29">
        <v>-23</v>
      </c>
      <c r="L8" s="9">
        <v>26</v>
      </c>
      <c r="M8" s="25"/>
      <c r="N8" s="2">
        <f>M11-M6</f>
        <v>1</v>
      </c>
      <c r="P8" s="25"/>
      <c r="Q8" s="2">
        <f>P11-P6</f>
        <v>-5.0000000000000853</v>
      </c>
      <c r="S8" s="41"/>
      <c r="T8" s="5">
        <f t="shared" si="0"/>
        <v>-13.174000000000007</v>
      </c>
      <c r="U8" s="5" t="b">
        <f t="shared" si="1"/>
        <v>0</v>
      </c>
      <c r="V8" s="5">
        <f t="shared" si="3"/>
        <v>0</v>
      </c>
      <c r="W8" s="5" t="e">
        <f t="shared" si="2"/>
        <v>#DIV/0!</v>
      </c>
      <c r="X8" s="1" t="e">
        <f t="shared" si="4"/>
        <v>#DIV/0!</v>
      </c>
      <c r="Z8" s="1" t="e">
        <f t="shared" si="5"/>
        <v>#DIV/0!</v>
      </c>
      <c r="AA8" s="1" t="e">
        <f t="shared" si="6"/>
        <v>#DIV/0!</v>
      </c>
      <c r="AB8" s="32">
        <f t="shared" si="11"/>
        <v>45281</v>
      </c>
      <c r="AC8" s="26">
        <f t="shared" si="7"/>
        <v>-23</v>
      </c>
      <c r="AD8" s="9">
        <f t="shared" si="8"/>
        <v>26</v>
      </c>
      <c r="AE8" s="37"/>
    </row>
    <row r="9" spans="1:33" x14ac:dyDescent="0.2">
      <c r="A9" s="16">
        <f t="shared" si="9"/>
        <v>45282</v>
      </c>
      <c r="B9" s="11">
        <f t="shared" si="10"/>
        <v>45282</v>
      </c>
      <c r="C9" s="7">
        <v>2279</v>
      </c>
      <c r="D9" s="13"/>
      <c r="E9" s="13"/>
      <c r="F9" s="14"/>
      <c r="G9" s="55">
        <v>7.11</v>
      </c>
      <c r="H9" s="55">
        <v>-1.72</v>
      </c>
      <c r="I9" s="55">
        <v>359.13</v>
      </c>
      <c r="J9" s="49">
        <v>977</v>
      </c>
      <c r="K9" s="29">
        <v>-23</v>
      </c>
      <c r="L9" s="9">
        <v>26</v>
      </c>
      <c r="M9" s="25"/>
      <c r="P9" s="25"/>
      <c r="S9" s="41"/>
      <c r="T9" s="5">
        <f t="shared" si="0"/>
        <v>346.82600000000002</v>
      </c>
      <c r="U9" s="5" t="b">
        <f t="shared" si="1"/>
        <v>1</v>
      </c>
      <c r="V9" s="5">
        <f t="shared" si="3"/>
        <v>-13.173999999999978</v>
      </c>
      <c r="W9" s="5">
        <f t="shared" si="2"/>
        <v>7.4150599666008699</v>
      </c>
      <c r="X9" s="1">
        <f t="shared" si="4"/>
        <v>7.4150599666008699</v>
      </c>
      <c r="Y9" s="1">
        <v>2279</v>
      </c>
      <c r="Z9" s="1">
        <f t="shared" si="5"/>
        <v>7</v>
      </c>
      <c r="AA9" s="1">
        <f t="shared" si="6"/>
        <v>25</v>
      </c>
      <c r="AB9" s="32">
        <f t="shared" si="11"/>
        <v>45282</v>
      </c>
      <c r="AC9" s="29">
        <f>K9</f>
        <v>-23</v>
      </c>
      <c r="AD9" s="9">
        <f>L9</f>
        <v>26</v>
      </c>
      <c r="AE9" s="37">
        <f>SIGN(AC9)*(ABS(AC9)*60+AD9)+(AC9=0)*AD9</f>
        <v>-1406</v>
      </c>
      <c r="AG9" s="1">
        <f>AF11-AF6</f>
        <v>11</v>
      </c>
    </row>
    <row r="10" spans="1:33" x14ac:dyDescent="0.2">
      <c r="A10" s="12">
        <f t="shared" si="9"/>
        <v>45283</v>
      </c>
      <c r="B10" s="11">
        <f t="shared" si="10"/>
        <v>45283</v>
      </c>
      <c r="C10" s="39">
        <v>0.30902777777777779</v>
      </c>
      <c r="D10" s="11"/>
      <c r="E10" s="11"/>
      <c r="G10" s="53">
        <f>G9+0.01*(0.2*P11-0.04*(Q13+Q8))</f>
        <v>6.6376000000000008</v>
      </c>
      <c r="H10" s="53">
        <f>H9+0.01*(0.2*M11-0.04*(N13+N8))</f>
        <v>-1.8452</v>
      </c>
      <c r="I10" s="53">
        <f>I9+0.2*((I14-I9)-360*(I14-I9&gt;0))+(I9+0.2*((I14-I9)-360*(I14-I9&gt;0))&lt;0)*360</f>
        <v>345.95600000000002</v>
      </c>
      <c r="J10" s="54">
        <f>J9+0.2*(J14-J9)</f>
        <v>977</v>
      </c>
      <c r="K10" s="29">
        <v>-23</v>
      </c>
      <c r="L10" s="9">
        <v>26</v>
      </c>
      <c r="M10" s="25"/>
      <c r="O10" s="2">
        <f>N13-N8</f>
        <v>0.99999999999997868</v>
      </c>
      <c r="P10" s="25"/>
      <c r="R10" s="2">
        <f>Q13-Q8</f>
        <v>1.0000000000000568</v>
      </c>
      <c r="S10" s="41"/>
      <c r="T10" s="5">
        <f t="shared" si="0"/>
        <v>-13.173999999999978</v>
      </c>
      <c r="U10" s="5" t="b">
        <f t="shared" si="1"/>
        <v>0</v>
      </c>
      <c r="V10" s="5">
        <f t="shared" si="3"/>
        <v>0</v>
      </c>
      <c r="W10" s="5" t="e">
        <f t="shared" si="2"/>
        <v>#DIV/0!</v>
      </c>
      <c r="X10" s="1" t="e">
        <f t="shared" si="4"/>
        <v>#DIV/0!</v>
      </c>
      <c r="Z10" s="1" t="e">
        <f t="shared" si="5"/>
        <v>#DIV/0!</v>
      </c>
      <c r="AA10" s="1" t="e">
        <f t="shared" si="6"/>
        <v>#DIV/0!</v>
      </c>
      <c r="AB10" s="32">
        <f t="shared" si="11"/>
        <v>45283</v>
      </c>
      <c r="AC10" s="29">
        <f t="shared" ref="AC10:AC73" si="12">K10</f>
        <v>-23</v>
      </c>
      <c r="AD10" s="9">
        <f t="shared" ref="AD10:AD73" si="13">L10</f>
        <v>26</v>
      </c>
      <c r="AE10" s="8"/>
    </row>
    <row r="11" spans="1:33" x14ac:dyDescent="0.2">
      <c r="A11" s="12">
        <f t="shared" si="9"/>
        <v>45284</v>
      </c>
      <c r="B11" s="11">
        <f t="shared" si="10"/>
        <v>45284</v>
      </c>
      <c r="C11" s="37"/>
      <c r="D11" s="11"/>
      <c r="E11" s="11"/>
      <c r="G11" s="53">
        <f>G9+0.01*(0.4*P11-0.06*(Q13+Q8))</f>
        <v>6.1634000000000002</v>
      </c>
      <c r="H11" s="53">
        <f>H9+0.01*(0.4*M11-0.06*(N13+N8))</f>
        <v>-1.9698</v>
      </c>
      <c r="I11" s="53">
        <f>I9+0.4*((I14-I9)-360*(I14-I9&gt;0))+(I9+0.4*((I14-I9)-360*(I14-I9&gt;0))&lt;0)*360</f>
        <v>332.78199999999998</v>
      </c>
      <c r="J11" s="54">
        <f>J10+0.4*(J15-J10)</f>
        <v>977</v>
      </c>
      <c r="K11" s="29">
        <v>-23</v>
      </c>
      <c r="L11" s="9">
        <v>25</v>
      </c>
      <c r="M11" s="25">
        <f>(H14-H9)*100</f>
        <v>-61.999999999999986</v>
      </c>
      <c r="P11" s="25">
        <f>100*(G14-G9)</f>
        <v>-238</v>
      </c>
      <c r="S11" s="41">
        <f>((I14-I9)*100-36000*(I14-I9&gt;0))</f>
        <v>-6587</v>
      </c>
      <c r="T11" s="5">
        <f t="shared" si="0"/>
        <v>-13.174000000000035</v>
      </c>
      <c r="U11" s="5" t="b">
        <f t="shared" si="1"/>
        <v>0</v>
      </c>
      <c r="V11" s="5">
        <f t="shared" si="3"/>
        <v>0</v>
      </c>
      <c r="W11" s="5" t="e">
        <f t="shared" si="2"/>
        <v>#DIV/0!</v>
      </c>
      <c r="X11" s="1" t="e">
        <f t="shared" si="4"/>
        <v>#DIV/0!</v>
      </c>
      <c r="Z11" s="1" t="e">
        <f t="shared" si="5"/>
        <v>#DIV/0!</v>
      </c>
      <c r="AA11" s="1" t="e">
        <f t="shared" si="6"/>
        <v>#DIV/0!</v>
      </c>
      <c r="AB11" s="32">
        <f t="shared" si="11"/>
        <v>45284</v>
      </c>
      <c r="AC11" s="29">
        <f t="shared" si="12"/>
        <v>-23</v>
      </c>
      <c r="AD11" s="9">
        <f t="shared" si="13"/>
        <v>25</v>
      </c>
      <c r="AE11" s="8"/>
      <c r="AF11" s="1">
        <f>AE14-AE9</f>
        <v>5</v>
      </c>
    </row>
    <row r="12" spans="1:33" x14ac:dyDescent="0.2">
      <c r="A12" s="12">
        <f t="shared" si="9"/>
        <v>45285</v>
      </c>
      <c r="B12" s="11">
        <f t="shared" si="10"/>
        <v>45285</v>
      </c>
      <c r="C12" s="37"/>
      <c r="D12" s="11"/>
      <c r="E12" s="11"/>
      <c r="G12" s="53">
        <f>G9+0.01*(0.6*P11-0.06*(Q13+Q8))</f>
        <v>5.6874000000000002</v>
      </c>
      <c r="H12" s="53">
        <f>H9+0.01*(0.6*M11-0.06*(N13+N8))</f>
        <v>-2.0937999999999999</v>
      </c>
      <c r="I12" s="53">
        <f>I9+0.6*((I14-I9)-360*(I14-I9&gt;0))+(I9+0.6*((I14-I9)-360*(I14-I9&gt;0))&lt;0)*360</f>
        <v>319.608</v>
      </c>
      <c r="J12" s="54">
        <f>J11+0.6*(J16-J11)</f>
        <v>977</v>
      </c>
      <c r="K12" s="29">
        <v>-23</v>
      </c>
      <c r="L12" s="9">
        <v>24</v>
      </c>
      <c r="M12" s="25"/>
      <c r="P12" s="25"/>
      <c r="S12" s="41"/>
      <c r="T12" s="5">
        <f t="shared" si="0"/>
        <v>-13.173999999999978</v>
      </c>
      <c r="U12" s="5" t="b">
        <f t="shared" si="1"/>
        <v>0</v>
      </c>
      <c r="V12" s="5">
        <f t="shared" si="3"/>
        <v>0</v>
      </c>
      <c r="W12" s="5" t="e">
        <f t="shared" si="2"/>
        <v>#DIV/0!</v>
      </c>
      <c r="X12" s="1" t="e">
        <f t="shared" si="4"/>
        <v>#DIV/0!</v>
      </c>
      <c r="Z12" s="1" t="e">
        <f t="shared" si="5"/>
        <v>#DIV/0!</v>
      </c>
      <c r="AA12" s="1" t="e">
        <f t="shared" si="6"/>
        <v>#DIV/0!</v>
      </c>
      <c r="AB12" s="32">
        <f t="shared" si="11"/>
        <v>45285</v>
      </c>
      <c r="AC12" s="29">
        <f t="shared" si="12"/>
        <v>-23</v>
      </c>
      <c r="AD12" s="9">
        <f t="shared" si="13"/>
        <v>24</v>
      </c>
      <c r="AE12" s="8"/>
    </row>
    <row r="13" spans="1:33" x14ac:dyDescent="0.2">
      <c r="A13" s="12">
        <f t="shared" si="9"/>
        <v>45286</v>
      </c>
      <c r="B13" s="11">
        <f t="shared" si="10"/>
        <v>45286</v>
      </c>
      <c r="C13" s="37"/>
      <c r="D13" s="11"/>
      <c r="E13" s="11"/>
      <c r="G13" s="53">
        <f>G9+0.01*(0.8*P11-0.04*(Q13+Q8))</f>
        <v>5.2096</v>
      </c>
      <c r="H13" s="53">
        <f>H9+0.01*(0.8*M11-0.04*(N13+N8))</f>
        <v>-2.2172000000000001</v>
      </c>
      <c r="I13" s="53">
        <f>I9+0.8*((I14-I9)-360*(I14-I9&gt;0))+(I9+0.8*((I14-I9)-360*(I14-I9&gt;0))&lt;0)*360</f>
        <v>306.43399999999997</v>
      </c>
      <c r="J13" s="54">
        <f>J12+0.8*(J17-J12)</f>
        <v>977</v>
      </c>
      <c r="K13" s="29">
        <v>-23</v>
      </c>
      <c r="L13" s="9">
        <v>23</v>
      </c>
      <c r="M13" s="25"/>
      <c r="N13" s="2">
        <f>M16-M11</f>
        <v>1.9999999999999787</v>
      </c>
      <c r="P13" s="25"/>
      <c r="Q13" s="2">
        <f>P16-P11</f>
        <v>-4.0000000000000284</v>
      </c>
      <c r="S13" s="41"/>
      <c r="T13" s="5">
        <f t="shared" si="0"/>
        <v>-13.174000000000035</v>
      </c>
      <c r="U13" s="5" t="b">
        <f t="shared" si="1"/>
        <v>0</v>
      </c>
      <c r="V13" s="5">
        <f t="shared" si="3"/>
        <v>0</v>
      </c>
      <c r="W13" s="5" t="e">
        <f t="shared" si="2"/>
        <v>#DIV/0!</v>
      </c>
      <c r="X13" s="1" t="e">
        <f t="shared" si="4"/>
        <v>#DIV/0!</v>
      </c>
      <c r="Z13" s="1" t="e">
        <f t="shared" si="5"/>
        <v>#DIV/0!</v>
      </c>
      <c r="AA13" s="1" t="e">
        <f t="shared" si="6"/>
        <v>#DIV/0!</v>
      </c>
      <c r="AB13" s="32">
        <f t="shared" si="11"/>
        <v>45286</v>
      </c>
      <c r="AC13" s="29">
        <f t="shared" si="12"/>
        <v>-23</v>
      </c>
      <c r="AD13" s="9">
        <f t="shared" si="13"/>
        <v>23</v>
      </c>
      <c r="AE13" s="8"/>
    </row>
    <row r="14" spans="1:33" x14ac:dyDescent="0.2">
      <c r="A14" s="16">
        <f t="shared" si="9"/>
        <v>45287</v>
      </c>
      <c r="B14" s="11">
        <f t="shared" si="10"/>
        <v>45287</v>
      </c>
      <c r="C14" s="38"/>
      <c r="D14" s="11"/>
      <c r="E14" s="11"/>
      <c r="G14" s="55">
        <v>4.7300000000000004</v>
      </c>
      <c r="H14" s="55">
        <v>-2.34</v>
      </c>
      <c r="I14" s="55">
        <v>293.26</v>
      </c>
      <c r="J14" s="49">
        <v>977</v>
      </c>
      <c r="K14" s="29">
        <v>-23</v>
      </c>
      <c r="L14" s="9">
        <v>21</v>
      </c>
      <c r="M14" s="25"/>
      <c r="P14" s="25"/>
      <c r="S14" s="41"/>
      <c r="T14" s="5">
        <f t="shared" si="0"/>
        <v>-13.173999999999978</v>
      </c>
      <c r="U14" s="5" t="b">
        <f t="shared" si="1"/>
        <v>0</v>
      </c>
      <c r="V14" s="5">
        <f t="shared" si="3"/>
        <v>0</v>
      </c>
      <c r="W14" s="5" t="e">
        <f t="shared" si="2"/>
        <v>#DIV/0!</v>
      </c>
      <c r="X14" s="1" t="e">
        <f t="shared" si="4"/>
        <v>#DIV/0!</v>
      </c>
      <c r="Z14" s="1" t="e">
        <f t="shared" si="5"/>
        <v>#DIV/0!</v>
      </c>
      <c r="AA14" s="1" t="e">
        <f t="shared" si="6"/>
        <v>#DIV/0!</v>
      </c>
      <c r="AB14" s="32">
        <f>AB13+1</f>
        <v>45287</v>
      </c>
      <c r="AC14" s="29">
        <f t="shared" si="12"/>
        <v>-23</v>
      </c>
      <c r="AD14" s="9">
        <f t="shared" si="13"/>
        <v>21</v>
      </c>
      <c r="AE14" s="37">
        <f>SIGN(AC14)*(ABS(AC14)*60+AD14)+(AC14=0)*AD14</f>
        <v>-1401</v>
      </c>
      <c r="AG14" s="1">
        <f>AF16-AF11</f>
        <v>12</v>
      </c>
    </row>
    <row r="15" spans="1:33" x14ac:dyDescent="0.2">
      <c r="A15" s="12">
        <f t="shared" si="9"/>
        <v>45288</v>
      </c>
      <c r="B15" s="11">
        <f t="shared" si="10"/>
        <v>45288</v>
      </c>
      <c r="C15" s="37"/>
      <c r="D15" s="11"/>
      <c r="E15" s="11"/>
      <c r="G15" s="53">
        <f>G14+0.01*(0.2*P16-0.04*(Q18+Q13))</f>
        <v>4.2476000000000003</v>
      </c>
      <c r="H15" s="53">
        <f>H14+0.01*(0.2*M16-0.04*(N18+N13))</f>
        <v>-2.4615999999999998</v>
      </c>
      <c r="I15" s="53">
        <f>I14+0.2*((I19-I14)-360*(I19-I14&gt;0))+(I14+0.2*((I19-I14)-360*(I19-I14&gt;0))&lt;0)*360</f>
        <v>280.08799999999997</v>
      </c>
      <c r="J15" s="54">
        <f>J14+0.2*(J19-J14)</f>
        <v>977</v>
      </c>
      <c r="K15" s="29">
        <v>-23</v>
      </c>
      <c r="L15" s="9">
        <v>18</v>
      </c>
      <c r="M15" s="25"/>
      <c r="O15" s="2">
        <f>N18-N13</f>
        <v>2.1316282072803006E-14</v>
      </c>
      <c r="P15" s="25"/>
      <c r="R15" s="2">
        <f>Q18-Q13</f>
        <v>4.0000000000000284</v>
      </c>
      <c r="S15" s="41"/>
      <c r="T15" s="5">
        <f t="shared" si="0"/>
        <v>-13.172000000000025</v>
      </c>
      <c r="U15" s="5" t="b">
        <f t="shared" si="1"/>
        <v>0</v>
      </c>
      <c r="V15" s="5">
        <f t="shared" si="3"/>
        <v>0</v>
      </c>
      <c r="W15" s="5" t="e">
        <f t="shared" si="2"/>
        <v>#DIV/0!</v>
      </c>
      <c r="X15" s="1" t="e">
        <f t="shared" si="4"/>
        <v>#DIV/0!</v>
      </c>
      <c r="Z15" s="1" t="e">
        <f t="shared" si="5"/>
        <v>#DIV/0!</v>
      </c>
      <c r="AA15" s="1" t="e">
        <f t="shared" si="6"/>
        <v>#DIV/0!</v>
      </c>
      <c r="AB15" s="32">
        <f t="shared" si="11"/>
        <v>45288</v>
      </c>
      <c r="AC15" s="29">
        <f t="shared" si="12"/>
        <v>-23</v>
      </c>
      <c r="AD15" s="9">
        <f t="shared" si="13"/>
        <v>18</v>
      </c>
      <c r="AE15" s="9">
        <f>AE14+(0.2*AF16-0.04*(AG19+AG14))</f>
        <v>-1398.56</v>
      </c>
    </row>
    <row r="16" spans="1:33" x14ac:dyDescent="0.2">
      <c r="A16" s="12">
        <f t="shared" si="9"/>
        <v>45289</v>
      </c>
      <c r="B16" s="11">
        <f t="shared" si="10"/>
        <v>45289</v>
      </c>
      <c r="C16" s="37"/>
      <c r="D16" s="11"/>
      <c r="E16" s="11"/>
      <c r="G16" s="53">
        <f>G14+0.01*(0.4*P16-0.06*(Q18+Q13))</f>
        <v>3.7644000000000002</v>
      </c>
      <c r="H16" s="53">
        <f>H14+0.01*(0.4*M16-0.06*(N18+N13))</f>
        <v>-2.5823999999999998</v>
      </c>
      <c r="I16" s="53">
        <f>I14+0.4*((I19-I14)-360*(I19-I14&gt;0))+(I14+0.4*((I19-I14)-360*(I19-I14&gt;0))&lt;0)*360</f>
        <v>266.916</v>
      </c>
      <c r="J16" s="54">
        <f>J14+0.4*(J19-J14)</f>
        <v>977</v>
      </c>
      <c r="K16" s="29">
        <v>-23</v>
      </c>
      <c r="L16" s="9">
        <v>15</v>
      </c>
      <c r="M16" s="25">
        <f>(H19-H14)*100</f>
        <v>-60.000000000000007</v>
      </c>
      <c r="P16" s="25">
        <f>100*(G19-G14)</f>
        <v>-242.00000000000003</v>
      </c>
      <c r="S16" s="41">
        <f>((I19-I14)*100-36000*(I19-I14&gt;0))</f>
        <v>-6585.9999999999982</v>
      </c>
      <c r="T16" s="5">
        <f t="shared" si="0"/>
        <v>-13.171999999999969</v>
      </c>
      <c r="U16" s="5" t="b">
        <f t="shared" si="1"/>
        <v>0</v>
      </c>
      <c r="V16" s="5">
        <f t="shared" si="3"/>
        <v>0</v>
      </c>
      <c r="W16" s="5" t="e">
        <f t="shared" si="2"/>
        <v>#DIV/0!</v>
      </c>
      <c r="X16" s="1" t="e">
        <f t="shared" si="4"/>
        <v>#DIV/0!</v>
      </c>
      <c r="Z16" s="1" t="e">
        <f t="shared" si="5"/>
        <v>#DIV/0!</v>
      </c>
      <c r="AA16" s="1" t="e">
        <f t="shared" si="6"/>
        <v>#DIV/0!</v>
      </c>
      <c r="AB16" s="32">
        <f>AB15+1</f>
        <v>45289</v>
      </c>
      <c r="AC16" s="29">
        <f t="shared" si="12"/>
        <v>-23</v>
      </c>
      <c r="AD16" s="9">
        <f t="shared" si="13"/>
        <v>15</v>
      </c>
      <c r="AE16" s="9">
        <f>AE14+(0.4*AF16-0.06*(AG19+AG14))</f>
        <v>-1395.64</v>
      </c>
      <c r="AF16" s="1">
        <f>AE19-AE14</f>
        <v>17</v>
      </c>
    </row>
    <row r="17" spans="1:33" x14ac:dyDescent="0.2">
      <c r="A17" s="12">
        <f t="shared" si="9"/>
        <v>45290</v>
      </c>
      <c r="B17" s="6">
        <f t="shared" si="10"/>
        <v>45290</v>
      </c>
      <c r="C17" s="7"/>
      <c r="D17" s="6"/>
      <c r="E17" s="6"/>
      <c r="F17" s="7"/>
      <c r="G17" s="57">
        <f>G14+0.01*(0.6*P16-0.06*(Q18+Q13))</f>
        <v>3.2804000000000002</v>
      </c>
      <c r="H17" s="57">
        <f>H14+0.01*(0.6*M16-0.06*(N18+N13))</f>
        <v>-2.7023999999999999</v>
      </c>
      <c r="I17" s="57">
        <f>I14+0.6*((I19-I14)-360*(I19-I14&gt;0))+(I14+0.6*((I19-I14)-360*(I19-I14&gt;0))&lt;0)*360</f>
        <v>253.744</v>
      </c>
      <c r="J17" s="58">
        <f>J14+0.6*(J19-J14)</f>
        <v>977</v>
      </c>
      <c r="K17" s="29">
        <v>-23</v>
      </c>
      <c r="L17" s="9">
        <v>12</v>
      </c>
      <c r="M17" s="25"/>
      <c r="P17" s="25"/>
      <c r="S17" s="41"/>
      <c r="T17" s="5">
        <f t="shared" si="0"/>
        <v>-13.171999999999997</v>
      </c>
      <c r="U17" s="5" t="b">
        <f t="shared" si="1"/>
        <v>0</v>
      </c>
      <c r="V17" s="5">
        <f t="shared" si="3"/>
        <v>0</v>
      </c>
      <c r="W17" s="5" t="e">
        <f t="shared" si="2"/>
        <v>#DIV/0!</v>
      </c>
      <c r="X17" s="1" t="e">
        <f t="shared" si="4"/>
        <v>#DIV/0!</v>
      </c>
      <c r="Z17" s="1" t="e">
        <f t="shared" si="5"/>
        <v>#DIV/0!</v>
      </c>
      <c r="AA17" s="1" t="e">
        <f t="shared" si="6"/>
        <v>#DIV/0!</v>
      </c>
      <c r="AB17" s="32">
        <f t="shared" si="11"/>
        <v>45290</v>
      </c>
      <c r="AC17" s="29">
        <f t="shared" si="12"/>
        <v>-23</v>
      </c>
      <c r="AD17" s="9">
        <f t="shared" si="13"/>
        <v>12</v>
      </c>
      <c r="AE17" s="9">
        <f>AE14+(0.6*AF16-0.06*(AG19+AG14))</f>
        <v>-1392.24</v>
      </c>
    </row>
    <row r="18" spans="1:33" x14ac:dyDescent="0.2">
      <c r="A18" s="3">
        <f t="shared" si="9"/>
        <v>45291</v>
      </c>
      <c r="B18" s="6">
        <f t="shared" si="10"/>
        <v>45291</v>
      </c>
      <c r="C18" s="7"/>
      <c r="D18" s="13"/>
      <c r="E18" s="13"/>
      <c r="F18" s="14"/>
      <c r="G18" s="57">
        <f>G14+0.01*(0.8*P16-0.04*(Q18+Q13))</f>
        <v>2.7956000000000003</v>
      </c>
      <c r="H18" s="57">
        <f>H14+0.01*(0.8*M16-0.04*(N18+N13))</f>
        <v>-2.8216000000000001</v>
      </c>
      <c r="I18" s="57">
        <f>I14+0.8*((I19-I14)-360*(I19-I14&gt;0))+(I14+0.8*((I19-I14)-360*(I19-I14&gt;0))&lt;0)*360</f>
        <v>240.572</v>
      </c>
      <c r="J18" s="58">
        <f>J14+0.8*(J19-J14)</f>
        <v>977</v>
      </c>
      <c r="K18" s="29">
        <v>-23</v>
      </c>
      <c r="L18" s="9">
        <v>8</v>
      </c>
      <c r="M18" s="25"/>
      <c r="N18" s="2">
        <f>M21-M16</f>
        <v>2</v>
      </c>
      <c r="P18" s="25"/>
      <c r="Q18" s="2">
        <f>P21-P16</f>
        <v>0</v>
      </c>
      <c r="S18" s="41"/>
      <c r="T18" s="5">
        <f t="shared" si="0"/>
        <v>-13.171999999999997</v>
      </c>
      <c r="U18" s="5" t="b">
        <f t="shared" si="1"/>
        <v>0</v>
      </c>
      <c r="V18" s="5">
        <f t="shared" si="3"/>
        <v>0</v>
      </c>
      <c r="W18" s="5" t="e">
        <f t="shared" si="2"/>
        <v>#DIV/0!</v>
      </c>
      <c r="X18" s="1" t="e">
        <f t="shared" si="4"/>
        <v>#DIV/0!</v>
      </c>
      <c r="Z18" s="1" t="e">
        <f t="shared" si="5"/>
        <v>#DIV/0!</v>
      </c>
      <c r="AA18" s="1" t="e">
        <f t="shared" si="6"/>
        <v>#DIV/0!</v>
      </c>
      <c r="AB18" s="32">
        <f>AB17+1</f>
        <v>45291</v>
      </c>
      <c r="AC18" s="29">
        <f t="shared" si="12"/>
        <v>-23</v>
      </c>
      <c r="AD18" s="9">
        <f t="shared" si="13"/>
        <v>8</v>
      </c>
      <c r="AE18" s="9">
        <f>AE14+(0.8*AF16-0.04*(AG19+AG14))</f>
        <v>-1388.36</v>
      </c>
    </row>
    <row r="19" spans="1:33" ht="15" customHeight="1" x14ac:dyDescent="0.2">
      <c r="A19" s="17">
        <f t="shared" si="9"/>
        <v>45292</v>
      </c>
      <c r="B19" s="6">
        <f t="shared" si="10"/>
        <v>45292</v>
      </c>
      <c r="C19" s="7">
        <v>2279</v>
      </c>
      <c r="D19" s="13"/>
      <c r="E19" s="13"/>
      <c r="F19" s="14"/>
      <c r="G19" s="59">
        <v>2.31</v>
      </c>
      <c r="H19" s="59">
        <v>-2.94</v>
      </c>
      <c r="I19" s="59">
        <v>227.4</v>
      </c>
      <c r="J19" s="60">
        <v>977</v>
      </c>
      <c r="K19" s="26">
        <v>-23</v>
      </c>
      <c r="L19" s="10">
        <v>4</v>
      </c>
      <c r="M19" s="25"/>
      <c r="P19" s="25"/>
      <c r="S19" s="33"/>
      <c r="T19" s="5">
        <f t="shared" si="0"/>
        <v>-13.171999999999997</v>
      </c>
      <c r="U19" s="5" t="b">
        <f t="shared" si="1"/>
        <v>0</v>
      </c>
      <c r="V19" s="5">
        <f t="shared" si="3"/>
        <v>0</v>
      </c>
      <c r="W19" s="5" t="e">
        <f t="shared" si="2"/>
        <v>#DIV/0!</v>
      </c>
      <c r="X19" s="1" t="e">
        <f t="shared" si="4"/>
        <v>#DIV/0!</v>
      </c>
      <c r="Z19" s="1" t="e">
        <f t="shared" si="5"/>
        <v>#DIV/0!</v>
      </c>
      <c r="AA19" s="1" t="e">
        <f t="shared" si="6"/>
        <v>#DIV/0!</v>
      </c>
      <c r="AB19" s="32">
        <f t="shared" si="11"/>
        <v>45292</v>
      </c>
      <c r="AC19" s="29">
        <f t="shared" si="12"/>
        <v>-23</v>
      </c>
      <c r="AD19" s="9">
        <f t="shared" si="13"/>
        <v>4</v>
      </c>
      <c r="AE19" s="1">
        <f>SIGN(AC19)*(ABS(AC19)*60+AD19)+(AC19=0)*AD19</f>
        <v>-1384</v>
      </c>
      <c r="AG19" s="1">
        <f>AF21-AF16</f>
        <v>12</v>
      </c>
    </row>
    <row r="20" spans="1:33" ht="15" customHeight="1" x14ac:dyDescent="0.2">
      <c r="A20" s="3">
        <f t="shared" si="9"/>
        <v>45293</v>
      </c>
      <c r="B20" s="6">
        <f t="shared" si="10"/>
        <v>45293</v>
      </c>
      <c r="C20" s="39"/>
      <c r="D20" s="13"/>
      <c r="E20" s="13"/>
      <c r="F20" s="14"/>
      <c r="G20" s="57">
        <f>G19+0.01*(0.2*P21-0.04*(Q23+Q18))</f>
        <v>1.8256000000000001</v>
      </c>
      <c r="H20" s="57">
        <f>H19+0.01*(0.2*M21-0.04*(N23+N18))</f>
        <v>-3.0583999999999998</v>
      </c>
      <c r="I20" s="57">
        <f>I19+0.2*((I24-I19)-360*(I24-I19&gt;0))+(I19+0.2*((I24-I19)-360*(I24-I19&gt;0))&lt;0)*360</f>
        <v>214.23000000000002</v>
      </c>
      <c r="J20" s="58">
        <f>J19+0.2*(J24-J19)</f>
        <v>977</v>
      </c>
      <c r="K20" s="56">
        <v>-22</v>
      </c>
      <c r="L20" s="47">
        <v>59</v>
      </c>
      <c r="M20" s="25"/>
      <c r="O20" s="2">
        <f>N23-N18</f>
        <v>2.0000000000000497</v>
      </c>
      <c r="P20" s="25"/>
      <c r="R20" s="2">
        <f>Q23-Q18</f>
        <v>1</v>
      </c>
      <c r="S20" s="41"/>
      <c r="T20" s="5">
        <f t="shared" si="0"/>
        <v>-13.169999999999987</v>
      </c>
      <c r="U20" s="5" t="b">
        <f t="shared" si="1"/>
        <v>0</v>
      </c>
      <c r="V20" s="5">
        <f t="shared" si="3"/>
        <v>0</v>
      </c>
      <c r="W20" s="5" t="e">
        <f t="shared" si="2"/>
        <v>#DIV/0!</v>
      </c>
      <c r="X20" s="1" t="e">
        <f t="shared" si="4"/>
        <v>#DIV/0!</v>
      </c>
      <c r="Z20" s="1" t="e">
        <f t="shared" si="5"/>
        <v>#DIV/0!</v>
      </c>
      <c r="AA20" s="1" t="e">
        <f t="shared" si="6"/>
        <v>#DIV/0!</v>
      </c>
      <c r="AB20" s="32">
        <f t="shared" si="11"/>
        <v>45293</v>
      </c>
      <c r="AC20" s="29">
        <f t="shared" si="12"/>
        <v>-22</v>
      </c>
      <c r="AD20" s="9">
        <f t="shared" si="13"/>
        <v>59</v>
      </c>
      <c r="AE20" s="9">
        <f>AE19+(0.2*AF21-0.04*(AG24+AG19))</f>
        <v>-1379.12</v>
      </c>
    </row>
    <row r="21" spans="1:33" ht="15" customHeight="1" x14ac:dyDescent="0.2">
      <c r="A21" s="3">
        <f t="shared" si="9"/>
        <v>45294</v>
      </c>
      <c r="B21" s="6">
        <f t="shared" si="10"/>
        <v>45294</v>
      </c>
      <c r="C21" s="7"/>
      <c r="D21" s="13"/>
      <c r="E21" s="13"/>
      <c r="F21" s="14"/>
      <c r="G21" s="57">
        <f>G19+0.01*(0.4*P21-0.06*(Q23+Q18))</f>
        <v>1.3413999999999999</v>
      </c>
      <c r="H21" s="57">
        <f>H19+0.01*(0.4*M21-0.06*(N23+N18))</f>
        <v>-3.1756000000000002</v>
      </c>
      <c r="I21" s="53">
        <f>I19+0.4*((I24-I19)-360*(I24-I19&gt;0))+(I19+0.4*((I24-I19)-360*(I24-I19&gt;0))&lt;0)*360</f>
        <v>201.06</v>
      </c>
      <c r="J21" s="58">
        <f>J19+0.4*(J24-J19)</f>
        <v>977</v>
      </c>
      <c r="K21" s="56">
        <v>-22</v>
      </c>
      <c r="L21" s="47">
        <v>53</v>
      </c>
      <c r="M21" s="25">
        <f>(H24-H19)*100</f>
        <v>-58.000000000000007</v>
      </c>
      <c r="P21" s="25">
        <f>100*(G24-G19)</f>
        <v>-242</v>
      </c>
      <c r="S21" s="41">
        <f>((I24-I19)*100-36000*(I24-I19&gt;0))</f>
        <v>-6584.9999999999991</v>
      </c>
      <c r="T21" s="5">
        <f t="shared" si="0"/>
        <v>-13.170000000000016</v>
      </c>
      <c r="U21" s="5" t="b">
        <f t="shared" si="1"/>
        <v>0</v>
      </c>
      <c r="V21" s="5">
        <f t="shared" si="3"/>
        <v>0</v>
      </c>
      <c r="W21" s="5" t="e">
        <f t="shared" si="2"/>
        <v>#DIV/0!</v>
      </c>
      <c r="X21" s="1" t="e">
        <f t="shared" si="4"/>
        <v>#DIV/0!</v>
      </c>
      <c r="Z21" s="1" t="e">
        <f t="shared" si="5"/>
        <v>#DIV/0!</v>
      </c>
      <c r="AA21" s="1" t="e">
        <f t="shared" si="6"/>
        <v>#DIV/0!</v>
      </c>
      <c r="AB21" s="32">
        <f t="shared" si="11"/>
        <v>45294</v>
      </c>
      <c r="AC21" s="29">
        <f t="shared" si="12"/>
        <v>-22</v>
      </c>
      <c r="AD21" s="35">
        <f t="shared" si="13"/>
        <v>53</v>
      </c>
      <c r="AE21" s="9">
        <f>AE19+(0.4*AF21-0.06*(AG24+AG19))</f>
        <v>-1373.78</v>
      </c>
      <c r="AF21" s="1">
        <f>AE24-AE19</f>
        <v>29</v>
      </c>
    </row>
    <row r="22" spans="1:33" ht="15" customHeight="1" x14ac:dyDescent="0.2">
      <c r="A22" s="3">
        <f t="shared" si="9"/>
        <v>45295</v>
      </c>
      <c r="B22" s="6">
        <f t="shared" si="10"/>
        <v>45295</v>
      </c>
      <c r="C22" s="7"/>
      <c r="D22" s="13"/>
      <c r="E22" s="13"/>
      <c r="F22" s="14"/>
      <c r="G22" s="57">
        <f>G19+0.01*(0.6*P21-0.06*(Q23+Q18))</f>
        <v>0.85740000000000016</v>
      </c>
      <c r="H22" s="57">
        <f>H19+0.01*(0.6*M21-0.06*(N23+N18))</f>
        <v>-3.2915999999999999</v>
      </c>
      <c r="I22" s="57">
        <f>I19+0.6*((I24-I19)-360*(I24-I19&gt;0))+(I19+0.6*((I24-I19)-360*(I24-I19&gt;0))&lt;0)*360</f>
        <v>187.89000000000001</v>
      </c>
      <c r="J22" s="58">
        <f>J19+0.6*(J24-J19)</f>
        <v>977</v>
      </c>
      <c r="K22" s="56">
        <v>-22</v>
      </c>
      <c r="L22" s="47">
        <v>48</v>
      </c>
      <c r="M22" s="25"/>
      <c r="P22" s="25"/>
      <c r="S22" s="41"/>
      <c r="T22" s="5">
        <f t="shared" si="0"/>
        <v>-13.169999999999987</v>
      </c>
      <c r="U22" s="5" t="b">
        <f t="shared" si="1"/>
        <v>0</v>
      </c>
      <c r="V22" s="5">
        <f t="shared" si="3"/>
        <v>0</v>
      </c>
      <c r="W22" s="5" t="e">
        <f t="shared" si="2"/>
        <v>#DIV/0!</v>
      </c>
      <c r="X22" s="1" t="e">
        <f t="shared" si="4"/>
        <v>#DIV/0!</v>
      </c>
      <c r="Z22" s="1" t="e">
        <f t="shared" si="5"/>
        <v>#DIV/0!</v>
      </c>
      <c r="AA22" s="1" t="e">
        <f t="shared" si="6"/>
        <v>#DIV/0!</v>
      </c>
      <c r="AB22" s="32">
        <f t="shared" si="11"/>
        <v>45295</v>
      </c>
      <c r="AC22" s="29">
        <f t="shared" si="12"/>
        <v>-22</v>
      </c>
      <c r="AD22" s="35">
        <f t="shared" si="13"/>
        <v>48</v>
      </c>
      <c r="AE22" s="9">
        <f>AE19+(0.6*AF21-0.06*(AG24+AG19))</f>
        <v>-1367.98</v>
      </c>
    </row>
    <row r="23" spans="1:33" ht="15" customHeight="1" x14ac:dyDescent="0.2">
      <c r="A23" s="3">
        <f t="shared" si="9"/>
        <v>45296</v>
      </c>
      <c r="B23" s="6">
        <f t="shared" si="10"/>
        <v>45296</v>
      </c>
      <c r="C23" s="7"/>
      <c r="D23" s="13"/>
      <c r="E23" s="13"/>
      <c r="F23" s="14"/>
      <c r="G23" s="57">
        <f>G19+0.01*(0.8*P21-0.04*(Q23+Q18))</f>
        <v>0.37359999999999993</v>
      </c>
      <c r="H23" s="57">
        <f>H19+0.01*(0.8*M21-0.04*(N23+N18))</f>
        <v>-3.4064000000000001</v>
      </c>
      <c r="I23" s="57">
        <f>I19+0.8*((I24-I19)-360*(I24-I19&gt;0))+(I19+0.8*((I24-I19)-360*(I24-I19&gt;0))&lt;0)*360</f>
        <v>174.72</v>
      </c>
      <c r="J23" s="58">
        <f>J19+0.8*(J24-J19)</f>
        <v>977</v>
      </c>
      <c r="K23" s="56">
        <v>-22</v>
      </c>
      <c r="L23" s="47">
        <v>41</v>
      </c>
      <c r="M23" s="25"/>
      <c r="N23" s="2">
        <f>M26-M21</f>
        <v>4.0000000000000497</v>
      </c>
      <c r="P23" s="25"/>
      <c r="Q23" s="2">
        <f>P26-P21</f>
        <v>1</v>
      </c>
      <c r="S23" s="41"/>
      <c r="T23" s="5">
        <f t="shared" si="0"/>
        <v>-13.170000000000016</v>
      </c>
      <c r="U23" s="5" t="b">
        <f t="shared" si="1"/>
        <v>0</v>
      </c>
      <c r="V23" s="5">
        <f t="shared" si="3"/>
        <v>0</v>
      </c>
      <c r="W23" s="5" t="e">
        <f t="shared" si="2"/>
        <v>#DIV/0!</v>
      </c>
      <c r="X23" s="1" t="e">
        <f t="shared" si="4"/>
        <v>#DIV/0!</v>
      </c>
      <c r="Z23" s="1" t="e">
        <f t="shared" si="5"/>
        <v>#DIV/0!</v>
      </c>
      <c r="AA23" s="1" t="e">
        <f t="shared" si="6"/>
        <v>#DIV/0!</v>
      </c>
      <c r="AB23" s="32">
        <f t="shared" si="11"/>
        <v>45296</v>
      </c>
      <c r="AC23" s="29">
        <f t="shared" si="12"/>
        <v>-22</v>
      </c>
      <c r="AD23" s="9">
        <f t="shared" si="13"/>
        <v>41</v>
      </c>
      <c r="AE23" s="9">
        <f>AE19+(0.8*AF21-0.04*(AG24+AG19))</f>
        <v>-1361.72</v>
      </c>
    </row>
    <row r="24" spans="1:33" ht="15" customHeight="1" x14ac:dyDescent="0.2">
      <c r="A24" s="17">
        <f t="shared" si="9"/>
        <v>45297</v>
      </c>
      <c r="B24" s="6">
        <f t="shared" si="10"/>
        <v>45297</v>
      </c>
      <c r="C24" s="7"/>
      <c r="D24" s="13"/>
      <c r="E24" s="13"/>
      <c r="F24" s="14"/>
      <c r="G24" s="55">
        <v>-0.11</v>
      </c>
      <c r="H24" s="55">
        <v>-3.52</v>
      </c>
      <c r="I24" s="55">
        <v>161.55000000000001</v>
      </c>
      <c r="J24" s="49">
        <v>977</v>
      </c>
      <c r="K24" s="56">
        <v>-22</v>
      </c>
      <c r="L24" s="47">
        <v>35</v>
      </c>
      <c r="M24" s="25"/>
      <c r="P24" s="25"/>
      <c r="S24" s="41"/>
      <c r="T24" s="5">
        <f t="shared" si="0"/>
        <v>-13.169999999999987</v>
      </c>
      <c r="U24" s="5" t="b">
        <f t="shared" si="1"/>
        <v>0</v>
      </c>
      <c r="V24" s="5">
        <f t="shared" ref="V24:V87" si="14">(U24=TRUE)*(T24-360)</f>
        <v>0</v>
      </c>
      <c r="W24" s="5" t="e">
        <f t="shared" si="2"/>
        <v>#DIV/0!</v>
      </c>
      <c r="X24" s="1" t="e">
        <f t="shared" si="4"/>
        <v>#DIV/0!</v>
      </c>
      <c r="Z24" s="1" t="e">
        <f t="shared" ref="Z24:Z87" si="15">INT(X24)</f>
        <v>#DIV/0!</v>
      </c>
      <c r="AA24" s="1" t="e">
        <f t="shared" ref="AA24:AA87" si="16">INT((X24-Z24)*60+0.5)</f>
        <v>#DIV/0!</v>
      </c>
      <c r="AB24" s="32">
        <f t="shared" si="11"/>
        <v>45297</v>
      </c>
      <c r="AC24" s="29">
        <f t="shared" si="12"/>
        <v>-22</v>
      </c>
      <c r="AD24" s="9">
        <f t="shared" si="13"/>
        <v>35</v>
      </c>
      <c r="AE24" s="1">
        <f>SIGN(AC24)*(ABS(AC24)*60+AD24)+(AC24=0)*AD24</f>
        <v>-1355</v>
      </c>
      <c r="AG24" s="1">
        <f>AF26-AF21</f>
        <v>11</v>
      </c>
    </row>
    <row r="25" spans="1:33" ht="15" customHeight="1" x14ac:dyDescent="0.2">
      <c r="A25" s="3">
        <f t="shared" si="9"/>
        <v>45298</v>
      </c>
      <c r="B25" s="6">
        <f t="shared" si="10"/>
        <v>45298</v>
      </c>
      <c r="C25" s="7"/>
      <c r="D25" s="13"/>
      <c r="E25" s="13"/>
      <c r="F25" s="14"/>
      <c r="G25" s="57">
        <f>G24+0.01*(0.2*P26-0.04*(Q28+Q23))</f>
        <v>-0.59440000000000004</v>
      </c>
      <c r="H25" s="57">
        <f>H24+0.01*(0.2*M26-0.04*(N28+N23))</f>
        <v>-3.6303999999999998</v>
      </c>
      <c r="I25" s="57">
        <f>I24+0.2*((I29-I24)-360*(I29-I24&gt;0))+(I24+0.2*((I29-I24)-360*(I29-I24&gt;0))&lt;0)*360</f>
        <v>148.38200000000001</v>
      </c>
      <c r="J25" s="58">
        <f>J24+0.2*(J29-J24)</f>
        <v>977</v>
      </c>
      <c r="K25" s="56">
        <v>-22</v>
      </c>
      <c r="L25" s="47">
        <v>28</v>
      </c>
      <c r="M25" s="25"/>
      <c r="O25" s="2">
        <f>N28-N23</f>
        <v>-2.000000000000135</v>
      </c>
      <c r="P25" s="25"/>
      <c r="R25" s="2">
        <f>Q28-Q23</f>
        <v>4</v>
      </c>
      <c r="S25" s="41"/>
      <c r="T25" s="5">
        <f t="shared" si="0"/>
        <v>-13.168000000000006</v>
      </c>
      <c r="U25" s="5" t="b">
        <f t="shared" si="1"/>
        <v>0</v>
      </c>
      <c r="V25" s="5">
        <f t="shared" si="14"/>
        <v>0</v>
      </c>
      <c r="W25" s="5" t="e">
        <f t="shared" si="2"/>
        <v>#DIV/0!</v>
      </c>
      <c r="X25" s="1" t="e">
        <f t="shared" si="4"/>
        <v>#DIV/0!</v>
      </c>
      <c r="Z25" s="1" t="e">
        <f t="shared" si="15"/>
        <v>#DIV/0!</v>
      </c>
      <c r="AA25" s="1" t="e">
        <f t="shared" si="16"/>
        <v>#DIV/0!</v>
      </c>
      <c r="AB25" s="32">
        <f t="shared" si="11"/>
        <v>45298</v>
      </c>
      <c r="AC25" s="29">
        <f t="shared" si="12"/>
        <v>-22</v>
      </c>
      <c r="AD25" s="9">
        <f t="shared" si="13"/>
        <v>28</v>
      </c>
      <c r="AE25" s="9">
        <f>AE24+(0.2*AF26-0.04*(AG29+AG24))</f>
        <v>-1347.88</v>
      </c>
    </row>
    <row r="26" spans="1:33" ht="15" customHeight="1" x14ac:dyDescent="0.2">
      <c r="A26" s="3">
        <f t="shared" si="9"/>
        <v>45299</v>
      </c>
      <c r="B26" s="6">
        <f t="shared" si="10"/>
        <v>45299</v>
      </c>
      <c r="C26" s="7"/>
      <c r="D26" s="13"/>
      <c r="E26" s="13"/>
      <c r="F26" s="14"/>
      <c r="G26" s="57">
        <f>G24+0.01*(0.4*P26-0.06*(Q28+Q23))</f>
        <v>-1.0776000000000001</v>
      </c>
      <c r="H26" s="57">
        <f>H24+0.01*(0.4*M26-0.06*(N28+N23))</f>
        <v>-3.7395999999999998</v>
      </c>
      <c r="I26" s="57">
        <f>I24+0.4*((I29-I24)-360*(I29-I24&gt;0))+(I24+0.4*((I29-I24)-360*(I29-I24&gt;0))&lt;0)*360</f>
        <v>135.214</v>
      </c>
      <c r="J26" s="58">
        <f>J24+0.4*(J29-J24)</f>
        <v>977</v>
      </c>
      <c r="K26" s="56">
        <v>-22</v>
      </c>
      <c r="L26" s="47">
        <v>20</v>
      </c>
      <c r="M26" s="25">
        <f>(H29-H24)*100</f>
        <v>-53.999999999999957</v>
      </c>
      <c r="P26" s="25">
        <f>100*(G29-G24)</f>
        <v>-241</v>
      </c>
      <c r="S26" s="41">
        <f>((I29-I24)*100-36000*(I29-I24&gt;0))</f>
        <v>-6584.0000000000018</v>
      </c>
      <c r="T26" s="5">
        <f t="shared" si="0"/>
        <v>-13.168000000000006</v>
      </c>
      <c r="U26" s="5" t="b">
        <f t="shared" si="1"/>
        <v>0</v>
      </c>
      <c r="V26" s="5">
        <f t="shared" si="14"/>
        <v>0</v>
      </c>
      <c r="W26" s="5" t="e">
        <f t="shared" si="2"/>
        <v>#DIV/0!</v>
      </c>
      <c r="X26" s="1" t="e">
        <f t="shared" si="4"/>
        <v>#DIV/0!</v>
      </c>
      <c r="Z26" s="1" t="e">
        <f t="shared" si="15"/>
        <v>#DIV/0!</v>
      </c>
      <c r="AA26" s="1" t="e">
        <f t="shared" si="16"/>
        <v>#DIV/0!</v>
      </c>
      <c r="AB26" s="32">
        <f t="shared" si="11"/>
        <v>45299</v>
      </c>
      <c r="AC26" s="29">
        <f t="shared" si="12"/>
        <v>-22</v>
      </c>
      <c r="AD26" s="9">
        <f t="shared" si="13"/>
        <v>20</v>
      </c>
      <c r="AE26" s="9">
        <f>AE24+(0.4*AF26-0.06*(AG29+AG24))</f>
        <v>-1340.32</v>
      </c>
      <c r="AF26" s="1">
        <f>AE29-AE24</f>
        <v>40</v>
      </c>
    </row>
    <row r="27" spans="1:33" ht="15" customHeight="1" x14ac:dyDescent="0.2">
      <c r="A27" s="3">
        <f t="shared" si="9"/>
        <v>45300</v>
      </c>
      <c r="B27" s="6">
        <f t="shared" si="10"/>
        <v>45300</v>
      </c>
      <c r="C27" s="7"/>
      <c r="D27" s="13"/>
      <c r="E27" s="13"/>
      <c r="F27" s="14"/>
      <c r="G27" s="57">
        <f>G24+0.01*(0.6*P26-0.06*(Q28+Q23))</f>
        <v>-1.5596000000000001</v>
      </c>
      <c r="H27" s="57">
        <f>H24+0.01*(0.6*M26-0.06*(N28+N23))</f>
        <v>-3.8475999999999999</v>
      </c>
      <c r="I27" s="57">
        <f>I24+0.6*((I29-I24)-360*(I29-I24&gt;0))+(I24+0.6*((I29-I24)-360*(I29-I24&gt;0))&lt;0)*360</f>
        <v>122.04599999999999</v>
      </c>
      <c r="J27" s="58">
        <f>J24+0.6*(J29-J24)</f>
        <v>977</v>
      </c>
      <c r="K27" s="56">
        <v>-22</v>
      </c>
      <c r="L27" s="47">
        <v>12</v>
      </c>
      <c r="M27" s="25"/>
      <c r="P27" s="25"/>
      <c r="S27" s="41"/>
      <c r="T27" s="5">
        <f t="shared" si="0"/>
        <v>-13.168000000000006</v>
      </c>
      <c r="U27" s="5" t="b">
        <f t="shared" si="1"/>
        <v>0</v>
      </c>
      <c r="V27" s="5">
        <f t="shared" si="14"/>
        <v>0</v>
      </c>
      <c r="W27" s="5" t="e">
        <f t="shared" si="2"/>
        <v>#DIV/0!</v>
      </c>
      <c r="X27" s="1" t="e">
        <f t="shared" si="4"/>
        <v>#DIV/0!</v>
      </c>
      <c r="Z27" s="1" t="e">
        <f t="shared" si="15"/>
        <v>#DIV/0!</v>
      </c>
      <c r="AA27" s="1" t="e">
        <f t="shared" si="16"/>
        <v>#DIV/0!</v>
      </c>
      <c r="AB27" s="32">
        <f t="shared" si="11"/>
        <v>45300</v>
      </c>
      <c r="AC27" s="29">
        <f t="shared" si="12"/>
        <v>-22</v>
      </c>
      <c r="AD27" s="9">
        <f t="shared" si="13"/>
        <v>12</v>
      </c>
      <c r="AE27" s="9">
        <f>AE24+(0.6*AF26-0.06*(AG29+AG24))</f>
        <v>-1332.32</v>
      </c>
    </row>
    <row r="28" spans="1:33" ht="15" customHeight="1" x14ac:dyDescent="0.2">
      <c r="A28" s="3">
        <f t="shared" si="9"/>
        <v>45301</v>
      </c>
      <c r="B28" s="6">
        <f t="shared" si="10"/>
        <v>45301</v>
      </c>
      <c r="C28" s="7"/>
      <c r="D28" s="13"/>
      <c r="E28" s="13"/>
      <c r="F28" s="14"/>
      <c r="G28" s="57">
        <f>G24+0.01*(0.8*P26-0.04*(Q28+Q23))</f>
        <v>-2.0404000000000004</v>
      </c>
      <c r="H28" s="57">
        <f>H24+0.01*(0.8*M26-0.04*(N28+N23))</f>
        <v>-3.9543999999999997</v>
      </c>
      <c r="I28" s="57">
        <f>I24+0.8*((I29-I24)-360*(I29-I24&gt;0))+(I24+0.8*((I29-I24)-360*(I29-I24&gt;0))&lt;0)*360</f>
        <v>108.87799999999999</v>
      </c>
      <c r="J28" s="58">
        <f>J24+0.8*(J29-J24)</f>
        <v>977</v>
      </c>
      <c r="K28" s="56">
        <v>-22</v>
      </c>
      <c r="L28" s="47">
        <v>4</v>
      </c>
      <c r="M28" s="25"/>
      <c r="N28" s="2">
        <f>M31-M26</f>
        <v>1.9999999999999147</v>
      </c>
      <c r="P28" s="25"/>
      <c r="Q28" s="2">
        <f>P31-P26</f>
        <v>5</v>
      </c>
      <c r="S28" s="41"/>
      <c r="T28" s="5">
        <f t="shared" si="0"/>
        <v>-13.168000000000006</v>
      </c>
      <c r="U28" s="5" t="b">
        <f t="shared" si="1"/>
        <v>0</v>
      </c>
      <c r="V28" s="5">
        <f t="shared" si="14"/>
        <v>0</v>
      </c>
      <c r="W28" s="5" t="e">
        <f t="shared" si="2"/>
        <v>#DIV/0!</v>
      </c>
      <c r="X28" s="1" t="e">
        <f t="shared" si="4"/>
        <v>#DIV/0!</v>
      </c>
      <c r="Z28" s="1" t="e">
        <f t="shared" si="15"/>
        <v>#DIV/0!</v>
      </c>
      <c r="AA28" s="1" t="e">
        <f t="shared" si="16"/>
        <v>#DIV/0!</v>
      </c>
      <c r="AB28" s="32">
        <f t="shared" si="11"/>
        <v>45301</v>
      </c>
      <c r="AC28" s="29">
        <f t="shared" si="12"/>
        <v>-22</v>
      </c>
      <c r="AD28" s="9">
        <f t="shared" si="13"/>
        <v>4</v>
      </c>
      <c r="AE28" s="9">
        <f>AE24+(0.8*AF26-0.04*(AG29+AG24))</f>
        <v>-1323.88</v>
      </c>
    </row>
    <row r="29" spans="1:33" ht="15" customHeight="1" x14ac:dyDescent="0.2">
      <c r="A29" s="17">
        <f t="shared" si="9"/>
        <v>45302</v>
      </c>
      <c r="B29" s="6">
        <f t="shared" si="10"/>
        <v>45302</v>
      </c>
      <c r="C29" s="7"/>
      <c r="D29" s="13"/>
      <c r="E29" s="13"/>
      <c r="F29" s="14"/>
      <c r="G29" s="55">
        <v>-2.52</v>
      </c>
      <c r="H29" s="55">
        <v>-4.0599999999999996</v>
      </c>
      <c r="I29" s="55">
        <v>95.71</v>
      </c>
      <c r="J29" s="49">
        <v>977</v>
      </c>
      <c r="K29" s="56">
        <v>-21</v>
      </c>
      <c r="L29" s="47">
        <v>55</v>
      </c>
      <c r="M29" s="25"/>
      <c r="P29" s="25"/>
      <c r="S29" s="41"/>
      <c r="T29" s="5">
        <f t="shared" si="0"/>
        <v>-13.167999999999992</v>
      </c>
      <c r="U29" s="5" t="b">
        <f t="shared" si="1"/>
        <v>0</v>
      </c>
      <c r="V29" s="5">
        <f t="shared" si="14"/>
        <v>0</v>
      </c>
      <c r="W29" s="5" t="e">
        <f t="shared" si="2"/>
        <v>#DIV/0!</v>
      </c>
      <c r="X29" s="1" t="e">
        <f t="shared" si="4"/>
        <v>#DIV/0!</v>
      </c>
      <c r="Z29" s="1" t="e">
        <f t="shared" si="15"/>
        <v>#DIV/0!</v>
      </c>
      <c r="AA29" s="1" t="e">
        <f t="shared" si="16"/>
        <v>#DIV/0!</v>
      </c>
      <c r="AB29" s="32">
        <f t="shared" si="11"/>
        <v>45302</v>
      </c>
      <c r="AC29" s="29">
        <f t="shared" si="12"/>
        <v>-21</v>
      </c>
      <c r="AD29" s="9">
        <f t="shared" si="13"/>
        <v>55</v>
      </c>
      <c r="AE29" s="1">
        <f>SIGN(AC29)*(ABS(AC29)*60+AD29)+(AC29=0)*AD29</f>
        <v>-1315</v>
      </c>
      <c r="AG29" s="1">
        <f>AF31-AF26</f>
        <v>11</v>
      </c>
    </row>
    <row r="30" spans="1:33" ht="15" customHeight="1" x14ac:dyDescent="0.2">
      <c r="A30" s="3">
        <f t="shared" si="9"/>
        <v>45303</v>
      </c>
      <c r="B30" s="6">
        <f t="shared" si="10"/>
        <v>45303</v>
      </c>
      <c r="C30" s="7"/>
      <c r="D30" s="13"/>
      <c r="E30" s="13"/>
      <c r="F30" s="14"/>
      <c r="G30" s="57">
        <f>G29+0.01*(0.2*P31-0.04*(Q33+Q28))</f>
        <v>-2.9964</v>
      </c>
      <c r="H30" s="57">
        <f>H29+0.01*(0.2*M31-0.04*(N33+N28))</f>
        <v>-4.1663999999999994</v>
      </c>
      <c r="I30" s="57">
        <f>I29+0.2*((I34-I29)-360*(I34-I29&gt;0))+(I29+0.2*((I34-I29)-360*(I34-I29&gt;0))&lt;0)*360</f>
        <v>82.542000000000002</v>
      </c>
      <c r="J30" s="58">
        <f>J29+0.2*(J34-J29)</f>
        <v>977</v>
      </c>
      <c r="K30" s="56">
        <v>-21</v>
      </c>
      <c r="L30" s="47">
        <v>46</v>
      </c>
      <c r="M30" s="25"/>
      <c r="O30" s="2">
        <f>N33-N28</f>
        <v>2.0000000000001705</v>
      </c>
      <c r="P30" s="25"/>
      <c r="R30" s="2">
        <f>Q33-Q28</f>
        <v>1.0000000000000284</v>
      </c>
      <c r="S30" s="41"/>
      <c r="T30" s="5">
        <f t="shared" si="0"/>
        <v>-13.167999999999992</v>
      </c>
      <c r="U30" s="5" t="b">
        <f t="shared" si="1"/>
        <v>0</v>
      </c>
      <c r="V30" s="5">
        <f t="shared" si="14"/>
        <v>0</v>
      </c>
      <c r="W30" s="5" t="e">
        <f t="shared" si="2"/>
        <v>#DIV/0!</v>
      </c>
      <c r="X30" s="1" t="e">
        <f t="shared" si="4"/>
        <v>#DIV/0!</v>
      </c>
      <c r="Z30" s="1" t="e">
        <f t="shared" si="15"/>
        <v>#DIV/0!</v>
      </c>
      <c r="AA30" s="1" t="e">
        <f t="shared" si="16"/>
        <v>#DIV/0!</v>
      </c>
      <c r="AB30" s="32">
        <f t="shared" si="11"/>
        <v>45303</v>
      </c>
      <c r="AC30" s="29">
        <f t="shared" si="12"/>
        <v>-21</v>
      </c>
      <c r="AD30" s="9">
        <f t="shared" si="13"/>
        <v>46</v>
      </c>
      <c r="AE30" s="9">
        <f>AE29+(0.2*AF31-0.04*(AG34+AG29))</f>
        <v>-1305.5999999999999</v>
      </c>
    </row>
    <row r="31" spans="1:33" ht="15" customHeight="1" x14ac:dyDescent="0.2">
      <c r="A31" s="3">
        <f t="shared" si="9"/>
        <v>45304</v>
      </c>
      <c r="B31" s="6">
        <f t="shared" si="10"/>
        <v>45304</v>
      </c>
      <c r="C31" s="39"/>
      <c r="D31" s="13"/>
      <c r="E31" s="13"/>
      <c r="F31" s="14"/>
      <c r="G31" s="57">
        <f>G29+0.01*(0.4*P31-0.06*(Q33+Q28))</f>
        <v>-3.4706000000000001</v>
      </c>
      <c r="H31" s="57">
        <f>H29+0.01*(0.4*M31-0.06*(N33+N28))</f>
        <v>-4.2715999999999994</v>
      </c>
      <c r="I31" s="57">
        <f>I29+0.4*((I34-I29)-360*(I34-I29&gt;0))+(I29+0.4*((I34-I29)-360*(I34-I29&gt;0))&lt;0)*360</f>
        <v>69.373999999999995</v>
      </c>
      <c r="J31" s="58">
        <f>J29+0.4*(J34-J29)</f>
        <v>977</v>
      </c>
      <c r="K31" s="56">
        <v>-21</v>
      </c>
      <c r="L31" s="47">
        <v>36</v>
      </c>
      <c r="M31" s="25">
        <f>(H34-H29)*100</f>
        <v>-52.000000000000043</v>
      </c>
      <c r="P31" s="25">
        <f>100*(G34-G29)</f>
        <v>-236</v>
      </c>
      <c r="S31" s="41">
        <f>((I34-I29)*100-36000*(I34-I29&gt;0))</f>
        <v>-6583.9999999999991</v>
      </c>
      <c r="T31" s="5">
        <f t="shared" si="0"/>
        <v>-13.168000000000006</v>
      </c>
      <c r="U31" s="5" t="b">
        <f t="shared" si="1"/>
        <v>0</v>
      </c>
      <c r="V31" s="5">
        <f t="shared" si="14"/>
        <v>0</v>
      </c>
      <c r="W31" s="5" t="e">
        <f t="shared" si="2"/>
        <v>#DIV/0!</v>
      </c>
      <c r="X31" s="1" t="e">
        <f t="shared" si="4"/>
        <v>#DIV/0!</v>
      </c>
      <c r="Z31" s="1" t="e">
        <f t="shared" si="15"/>
        <v>#DIV/0!</v>
      </c>
      <c r="AA31" s="1" t="e">
        <f t="shared" si="16"/>
        <v>#DIV/0!</v>
      </c>
      <c r="AB31" s="32">
        <f t="shared" si="11"/>
        <v>45304</v>
      </c>
      <c r="AC31" s="29">
        <f t="shared" si="12"/>
        <v>-21</v>
      </c>
      <c r="AD31" s="9">
        <f t="shared" si="13"/>
        <v>36</v>
      </c>
      <c r="AE31" s="9">
        <f>AE29+(0.4*AF31-0.06*(AG34+AG29))</f>
        <v>-1295.8</v>
      </c>
      <c r="AF31" s="1">
        <f>AE34-AE29</f>
        <v>51</v>
      </c>
    </row>
    <row r="32" spans="1:33" ht="15" customHeight="1" x14ac:dyDescent="0.2">
      <c r="A32" s="3">
        <f t="shared" si="9"/>
        <v>45305</v>
      </c>
      <c r="B32" s="6">
        <f t="shared" si="10"/>
        <v>45305</v>
      </c>
      <c r="C32" s="7"/>
      <c r="D32" s="13"/>
      <c r="E32" s="13"/>
      <c r="F32" s="14"/>
      <c r="G32" s="57">
        <f>G29+0.01*(0.6*P31-0.06*(Q33+Q28))</f>
        <v>-3.9425999999999997</v>
      </c>
      <c r="H32" s="57">
        <f>H29+0.01*(0.6*M31-0.06*(N33+N28))</f>
        <v>-4.3755999999999995</v>
      </c>
      <c r="I32" s="57">
        <f>I29+0.6*((I34-I29)-360*(I34-I29&gt;0))+(I29+0.6*((I34-I29)-360*(I34-I29&gt;0))&lt;0)*360</f>
        <v>56.206000000000003</v>
      </c>
      <c r="J32" s="58">
        <f>J29+0.6*(J34-J29)</f>
        <v>977</v>
      </c>
      <c r="K32" s="56">
        <v>-21</v>
      </c>
      <c r="L32" s="47">
        <v>26</v>
      </c>
      <c r="M32" s="25"/>
      <c r="P32" s="25"/>
      <c r="S32" s="41"/>
      <c r="T32" s="5">
        <f t="shared" si="0"/>
        <v>-13.167999999999992</v>
      </c>
      <c r="U32" s="5" t="b">
        <f t="shared" si="1"/>
        <v>0</v>
      </c>
      <c r="V32" s="5">
        <f t="shared" si="14"/>
        <v>0</v>
      </c>
      <c r="W32" s="5" t="e">
        <f t="shared" si="2"/>
        <v>#DIV/0!</v>
      </c>
      <c r="X32" s="1" t="e">
        <f t="shared" si="4"/>
        <v>#DIV/0!</v>
      </c>
      <c r="Z32" s="1" t="e">
        <f t="shared" si="15"/>
        <v>#DIV/0!</v>
      </c>
      <c r="AA32" s="1" t="e">
        <f t="shared" si="16"/>
        <v>#DIV/0!</v>
      </c>
      <c r="AB32" s="32">
        <f t="shared" si="11"/>
        <v>45305</v>
      </c>
      <c r="AC32" s="29">
        <f t="shared" si="12"/>
        <v>-21</v>
      </c>
      <c r="AD32" s="9">
        <f t="shared" si="13"/>
        <v>26</v>
      </c>
      <c r="AE32" s="9">
        <f>AE29+(0.6*AF31-0.06*(AG34+AG29))</f>
        <v>-1285.5999999999999</v>
      </c>
    </row>
    <row r="33" spans="1:33" ht="15" customHeight="1" x14ac:dyDescent="0.2">
      <c r="A33" s="3">
        <f t="shared" si="9"/>
        <v>45306</v>
      </c>
      <c r="B33" s="6">
        <f t="shared" si="10"/>
        <v>45306</v>
      </c>
      <c r="C33" s="7"/>
      <c r="D33" s="13"/>
      <c r="E33" s="13"/>
      <c r="F33" s="14"/>
      <c r="G33" s="57">
        <f>G29+0.01*(0.8*P31-0.04*(Q33+Q28))</f>
        <v>-4.4123999999999999</v>
      </c>
      <c r="H33" s="57">
        <f>H29+0.01*(0.8*M31-0.04*(N33+N28))</f>
        <v>-4.4783999999999997</v>
      </c>
      <c r="I33" s="57">
        <f>I29+0.8*((I34-I29)-360*(I34-I29&gt;0))+(I29+0.8*((I34-I29)-360*(I34-I29&gt;0))&lt;0)*360</f>
        <v>43.037999999999997</v>
      </c>
      <c r="J33" s="58">
        <f>J29+0.8*(J34-J29)</f>
        <v>977</v>
      </c>
      <c r="K33" s="56">
        <v>-21</v>
      </c>
      <c r="L33" s="47">
        <v>15</v>
      </c>
      <c r="M33" s="25"/>
      <c r="N33" s="2">
        <f>M36-M31</f>
        <v>4.0000000000000853</v>
      </c>
      <c r="P33" s="25"/>
      <c r="Q33" s="2">
        <f>P36-P31</f>
        <v>6.0000000000000284</v>
      </c>
      <c r="S33" s="41"/>
      <c r="T33" s="5">
        <f t="shared" si="0"/>
        <v>-13.168000000000006</v>
      </c>
      <c r="U33" s="5" t="b">
        <f t="shared" si="1"/>
        <v>0</v>
      </c>
      <c r="V33" s="5">
        <f t="shared" si="14"/>
        <v>0</v>
      </c>
      <c r="W33" s="5" t="e">
        <f t="shared" si="2"/>
        <v>#DIV/0!</v>
      </c>
      <c r="X33" s="1" t="e">
        <f t="shared" si="4"/>
        <v>#DIV/0!</v>
      </c>
      <c r="Z33" s="1" t="e">
        <f t="shared" si="15"/>
        <v>#DIV/0!</v>
      </c>
      <c r="AA33" s="1" t="e">
        <f t="shared" si="16"/>
        <v>#DIV/0!</v>
      </c>
      <c r="AB33" s="32">
        <f t="shared" si="11"/>
        <v>45306</v>
      </c>
      <c r="AC33" s="29">
        <f t="shared" si="12"/>
        <v>-21</v>
      </c>
      <c r="AD33" s="9">
        <f t="shared" si="13"/>
        <v>15</v>
      </c>
      <c r="AE33" s="9">
        <f>AE29+(0.8*AF31-0.04*(AG34+AG29))</f>
        <v>-1275</v>
      </c>
    </row>
    <row r="34" spans="1:33" ht="15" customHeight="1" x14ac:dyDescent="0.2">
      <c r="A34" s="17">
        <f t="shared" si="9"/>
        <v>45307</v>
      </c>
      <c r="B34" s="6">
        <f t="shared" si="10"/>
        <v>45307</v>
      </c>
      <c r="C34" s="7"/>
      <c r="D34" s="13"/>
      <c r="E34" s="13"/>
      <c r="F34" s="14"/>
      <c r="G34" s="55">
        <v>-4.88</v>
      </c>
      <c r="H34" s="55">
        <v>-4.58</v>
      </c>
      <c r="I34" s="55">
        <v>29.87</v>
      </c>
      <c r="J34" s="49">
        <v>977</v>
      </c>
      <c r="K34" s="56">
        <v>-21</v>
      </c>
      <c r="L34" s="47">
        <v>4</v>
      </c>
      <c r="M34" s="25"/>
      <c r="P34" s="25"/>
      <c r="S34" s="41"/>
      <c r="T34" s="5">
        <f t="shared" si="0"/>
        <v>-13.167999999999996</v>
      </c>
      <c r="U34" s="5" t="b">
        <f t="shared" si="1"/>
        <v>0</v>
      </c>
      <c r="V34" s="5">
        <f t="shared" si="14"/>
        <v>0</v>
      </c>
      <c r="W34" s="5" t="e">
        <f t="shared" si="2"/>
        <v>#DIV/0!</v>
      </c>
      <c r="X34" s="1" t="e">
        <f t="shared" si="4"/>
        <v>#DIV/0!</v>
      </c>
      <c r="Z34" s="1" t="e">
        <f t="shared" si="15"/>
        <v>#DIV/0!</v>
      </c>
      <c r="AA34" s="1" t="e">
        <f t="shared" si="16"/>
        <v>#DIV/0!</v>
      </c>
      <c r="AB34" s="32">
        <f t="shared" si="11"/>
        <v>45307</v>
      </c>
      <c r="AC34" s="29">
        <f t="shared" si="12"/>
        <v>-21</v>
      </c>
      <c r="AD34" s="9">
        <f t="shared" si="13"/>
        <v>4</v>
      </c>
      <c r="AE34" s="1">
        <f>SIGN(AC34)*(ABS(AC34)*60+AD34)+(AC34=0)*AD34</f>
        <v>-1264</v>
      </c>
      <c r="AG34" s="1">
        <f>AF36-AF31</f>
        <v>9</v>
      </c>
    </row>
    <row r="35" spans="1:33" ht="15" customHeight="1" x14ac:dyDescent="0.2">
      <c r="A35" s="3">
        <f t="shared" si="9"/>
        <v>45308</v>
      </c>
      <c r="B35" s="6">
        <f t="shared" si="10"/>
        <v>45308</v>
      </c>
      <c r="C35" s="7"/>
      <c r="D35" s="13"/>
      <c r="E35" s="13"/>
      <c r="F35" s="14"/>
      <c r="G35" s="57">
        <f>G34+0.01*(0.2*P36-0.04*(Q38+Q33))</f>
        <v>-5.3456000000000001</v>
      </c>
      <c r="H35" s="57">
        <f>H34+0.01*(0.2*M36-0.04*(N38+N33))</f>
        <v>-4.6791999999999998</v>
      </c>
      <c r="I35" s="57">
        <f>I34+0.2*((I39-I34)-360*(I39-I34&gt;0))+(I34+0.2*((I39-I34)-360*(I39-I34&gt;0))&lt;0)*360</f>
        <v>16.704000000000004</v>
      </c>
      <c r="J35" s="58">
        <f>J34+0.2*(J39-J34)</f>
        <v>977</v>
      </c>
      <c r="K35" s="56">
        <v>-20</v>
      </c>
      <c r="L35" s="47">
        <v>53</v>
      </c>
      <c r="M35" s="25"/>
      <c r="O35" s="2">
        <f>N38-N33</f>
        <v>-1.7053025658242404E-13</v>
      </c>
      <c r="P35" s="25"/>
      <c r="R35" s="2">
        <f>Q38-Q33</f>
        <v>1.9999999999998863</v>
      </c>
      <c r="S35" s="41"/>
      <c r="T35" s="5">
        <f t="shared" si="0"/>
        <v>-13.165999999999997</v>
      </c>
      <c r="U35" s="5" t="b">
        <f t="shared" si="1"/>
        <v>0</v>
      </c>
      <c r="V35" s="5">
        <f t="shared" si="14"/>
        <v>0</v>
      </c>
      <c r="W35" s="5" t="e">
        <f t="shared" si="2"/>
        <v>#DIV/0!</v>
      </c>
      <c r="X35" s="1" t="e">
        <f t="shared" si="4"/>
        <v>#DIV/0!</v>
      </c>
      <c r="Z35" s="1" t="e">
        <f t="shared" si="15"/>
        <v>#DIV/0!</v>
      </c>
      <c r="AA35" s="1" t="e">
        <f t="shared" si="16"/>
        <v>#DIV/0!</v>
      </c>
      <c r="AB35" s="32">
        <f t="shared" si="11"/>
        <v>45308</v>
      </c>
      <c r="AC35" s="29">
        <f t="shared" si="12"/>
        <v>-20</v>
      </c>
      <c r="AD35" s="9">
        <f t="shared" si="13"/>
        <v>53</v>
      </c>
      <c r="AE35" s="9">
        <f>AE34+(0.2*AF36-0.04*(AG39+AG34))</f>
        <v>-1252.76</v>
      </c>
    </row>
    <row r="36" spans="1:33" ht="15" customHeight="1" x14ac:dyDescent="0.2">
      <c r="A36" s="3">
        <f t="shared" si="9"/>
        <v>45309</v>
      </c>
      <c r="B36" s="6">
        <f t="shared" si="10"/>
        <v>45309</v>
      </c>
      <c r="C36" s="7">
        <v>2280</v>
      </c>
      <c r="D36" s="13"/>
      <c r="E36" s="13"/>
      <c r="F36" s="14"/>
      <c r="G36" s="57">
        <f>G34+0.01*(0.4*P36-0.06*(Q38+Q33))</f>
        <v>-5.8083999999999998</v>
      </c>
      <c r="H36" s="57">
        <f>H34+0.01*(0.4*M36-0.06*(N38+N33))</f>
        <v>-4.7767999999999997</v>
      </c>
      <c r="I36" s="57">
        <f>I34+0.4*((I39-I34)-360*(I39-I34&gt;0))+(I34+0.4*((I39-I34)-360*(I39-I34&gt;0))&lt;0)*360</f>
        <v>3.5380000000000074</v>
      </c>
      <c r="J36" s="58">
        <f>J34+0.4*(J39-J34)</f>
        <v>977</v>
      </c>
      <c r="K36" s="56">
        <v>-20</v>
      </c>
      <c r="L36" s="47">
        <v>41</v>
      </c>
      <c r="M36" s="25">
        <f>(H39-H34)*100</f>
        <v>-47.999999999999957</v>
      </c>
      <c r="P36" s="25">
        <f>100*(G39-G34)</f>
        <v>-229.99999999999997</v>
      </c>
      <c r="S36" s="41">
        <f>((I39-I34)*100-36000*(I39-I34&gt;0))</f>
        <v>-6583</v>
      </c>
      <c r="T36" s="5">
        <f t="shared" si="0"/>
        <v>-13.165999999999997</v>
      </c>
      <c r="U36" s="5" t="b">
        <f t="shared" si="1"/>
        <v>0</v>
      </c>
      <c r="V36" s="5">
        <f t="shared" si="14"/>
        <v>0</v>
      </c>
      <c r="W36" s="5" t="e">
        <f t="shared" si="2"/>
        <v>#DIV/0!</v>
      </c>
      <c r="X36" s="1" t="e">
        <f t="shared" si="4"/>
        <v>#DIV/0!</v>
      </c>
      <c r="Z36" s="1" t="e">
        <f t="shared" si="15"/>
        <v>#DIV/0!</v>
      </c>
      <c r="AA36" s="1" t="e">
        <f t="shared" si="16"/>
        <v>#DIV/0!</v>
      </c>
      <c r="AB36" s="32">
        <f t="shared" si="11"/>
        <v>45309</v>
      </c>
      <c r="AC36" s="29">
        <f t="shared" si="12"/>
        <v>-20</v>
      </c>
      <c r="AD36" s="9">
        <f t="shared" si="13"/>
        <v>41</v>
      </c>
      <c r="AE36" s="9">
        <f>AE34+(0.4*AF36-0.06*(AG39+AG34))</f>
        <v>-1241.1400000000001</v>
      </c>
      <c r="AF36" s="1">
        <f>AE39-AE34</f>
        <v>60</v>
      </c>
    </row>
    <row r="37" spans="1:33" ht="15" customHeight="1" x14ac:dyDescent="0.2">
      <c r="A37" s="3">
        <f t="shared" si="9"/>
        <v>45310</v>
      </c>
      <c r="B37" s="6">
        <f t="shared" si="10"/>
        <v>45310</v>
      </c>
      <c r="C37" s="39">
        <v>0.64374999999999993</v>
      </c>
      <c r="D37" s="13"/>
      <c r="E37" s="13"/>
      <c r="F37" s="14"/>
      <c r="G37" s="57">
        <f>G34+0.01*(0.6*P36-0.06*(Q38+Q33))</f>
        <v>-6.2683999999999997</v>
      </c>
      <c r="H37" s="57">
        <f>H34+0.01*(0.6*M36-0.06*(N38+N33))</f>
        <v>-4.8727999999999998</v>
      </c>
      <c r="I37" s="57">
        <f>I34+0.6*((I39-I34)-360*(I39-I34&gt;0))+(I34+0.6*((I39-I34)-360*(I39-I34&gt;0))&lt;0)*360</f>
        <v>350.37200000000001</v>
      </c>
      <c r="J37" s="58">
        <f>J34+0.6*(J39-J34)</f>
        <v>977</v>
      </c>
      <c r="K37" s="56">
        <v>-20</v>
      </c>
      <c r="L37" s="47">
        <v>29</v>
      </c>
      <c r="M37" s="25"/>
      <c r="P37" s="25"/>
      <c r="S37" s="41"/>
      <c r="T37" s="5">
        <f t="shared" si="0"/>
        <v>346.834</v>
      </c>
      <c r="U37" s="5" t="b">
        <f t="shared" si="1"/>
        <v>1</v>
      </c>
      <c r="V37" s="5">
        <f t="shared" si="14"/>
        <v>-13.165999999999997</v>
      </c>
      <c r="W37" s="5">
        <f t="shared" si="2"/>
        <v>-8.5506607929515219</v>
      </c>
      <c r="X37" s="1">
        <f t="shared" si="4"/>
        <v>15.449339207048478</v>
      </c>
      <c r="Y37" s="1">
        <v>2280</v>
      </c>
      <c r="Z37" s="1">
        <f t="shared" si="15"/>
        <v>15</v>
      </c>
      <c r="AA37" s="1">
        <f t="shared" si="16"/>
        <v>27</v>
      </c>
      <c r="AB37" s="32">
        <f t="shared" si="11"/>
        <v>45310</v>
      </c>
      <c r="AC37" s="29">
        <f t="shared" si="12"/>
        <v>-20</v>
      </c>
      <c r="AD37" s="9">
        <f t="shared" si="13"/>
        <v>29</v>
      </c>
      <c r="AE37" s="9">
        <f>AE34+(0.6*AF36-0.06*(AG39+AG34))</f>
        <v>-1229.1400000000001</v>
      </c>
    </row>
    <row r="38" spans="1:33" ht="15" customHeight="1" x14ac:dyDescent="0.2">
      <c r="A38" s="3">
        <f t="shared" si="9"/>
        <v>45311</v>
      </c>
      <c r="B38" s="6">
        <f t="shared" si="10"/>
        <v>45311</v>
      </c>
      <c r="C38" s="39"/>
      <c r="D38" s="13"/>
      <c r="E38" s="13"/>
      <c r="F38" s="14"/>
      <c r="G38" s="57">
        <f>G34+0.01*(0.8*P36-0.04*(Q38+Q33))</f>
        <v>-6.7256</v>
      </c>
      <c r="H38" s="57">
        <f>H34+0.01*(0.8*M36-0.04*(N38+N33))</f>
        <v>-4.9672000000000001</v>
      </c>
      <c r="I38" s="57">
        <f>I34+0.8*((I39-I34)-360*(I39-I34&gt;0))+(I34+0.8*((I39-I34)-360*(I39-I34&gt;0))&lt;0)*360</f>
        <v>337.20600000000002</v>
      </c>
      <c r="J38" s="58">
        <f>J34+0.8*(J39-J34)</f>
        <v>977</v>
      </c>
      <c r="K38" s="56">
        <v>-20</v>
      </c>
      <c r="L38" s="47">
        <v>17</v>
      </c>
      <c r="M38" s="25"/>
      <c r="N38" s="2">
        <f>M41-M36</f>
        <v>3.9999999999999147</v>
      </c>
      <c r="P38" s="25"/>
      <c r="Q38" s="2">
        <f>P41-P36</f>
        <v>7.9999999999999147</v>
      </c>
      <c r="S38" s="41"/>
      <c r="T38" s="5">
        <f t="shared" si="0"/>
        <v>-13.165999999999997</v>
      </c>
      <c r="U38" s="5" t="b">
        <f t="shared" si="1"/>
        <v>0</v>
      </c>
      <c r="V38" s="5">
        <f t="shared" si="14"/>
        <v>0</v>
      </c>
      <c r="W38" s="5" t="e">
        <f t="shared" si="2"/>
        <v>#DIV/0!</v>
      </c>
      <c r="X38" s="1" t="e">
        <f t="shared" si="4"/>
        <v>#DIV/0!</v>
      </c>
      <c r="Z38" s="1" t="e">
        <f t="shared" si="15"/>
        <v>#DIV/0!</v>
      </c>
      <c r="AA38" s="1" t="e">
        <f t="shared" si="16"/>
        <v>#DIV/0!</v>
      </c>
      <c r="AB38" s="32">
        <f t="shared" si="11"/>
        <v>45311</v>
      </c>
      <c r="AC38" s="29">
        <f t="shared" si="12"/>
        <v>-20</v>
      </c>
      <c r="AD38" s="9">
        <f t="shared" si="13"/>
        <v>17</v>
      </c>
      <c r="AE38" s="9">
        <f>AE34+(0.8*AF36-0.04*(AG39+AG34))</f>
        <v>-1216.76</v>
      </c>
    </row>
    <row r="39" spans="1:33" ht="15" customHeight="1" x14ac:dyDescent="0.2">
      <c r="A39" s="17">
        <f t="shared" si="9"/>
        <v>45312</v>
      </c>
      <c r="B39" s="6">
        <f t="shared" si="10"/>
        <v>45312</v>
      </c>
      <c r="C39" s="7"/>
      <c r="D39" s="13"/>
      <c r="E39" s="13"/>
      <c r="F39" s="14"/>
      <c r="G39" s="55">
        <v>-7.18</v>
      </c>
      <c r="H39" s="55">
        <v>-5.0599999999999996</v>
      </c>
      <c r="I39" s="55">
        <v>324.04000000000002</v>
      </c>
      <c r="J39" s="49">
        <v>977</v>
      </c>
      <c r="K39" s="56">
        <v>-20</v>
      </c>
      <c r="L39" s="47">
        <v>4</v>
      </c>
      <c r="M39" s="25"/>
      <c r="P39" s="25"/>
      <c r="S39" s="41"/>
      <c r="T39" s="5">
        <f t="shared" si="0"/>
        <v>-13.165999999999997</v>
      </c>
      <c r="U39" s="5" t="b">
        <f t="shared" si="1"/>
        <v>0</v>
      </c>
      <c r="V39" s="5">
        <f t="shared" si="14"/>
        <v>0</v>
      </c>
      <c r="W39" s="5" t="e">
        <f t="shared" si="2"/>
        <v>#DIV/0!</v>
      </c>
      <c r="X39" s="1" t="e">
        <f t="shared" si="4"/>
        <v>#DIV/0!</v>
      </c>
      <c r="Z39" s="1" t="e">
        <f t="shared" si="15"/>
        <v>#DIV/0!</v>
      </c>
      <c r="AA39" s="1" t="e">
        <f t="shared" si="16"/>
        <v>#DIV/0!</v>
      </c>
      <c r="AB39" s="32">
        <f t="shared" si="11"/>
        <v>45312</v>
      </c>
      <c r="AC39" s="29">
        <f t="shared" si="12"/>
        <v>-20</v>
      </c>
      <c r="AD39" s="9">
        <f t="shared" si="13"/>
        <v>4</v>
      </c>
      <c r="AE39" s="1">
        <f>SIGN(AC39)*(ABS(AC39)*60+AD39)+(AC39=0)*AD39</f>
        <v>-1204</v>
      </c>
      <c r="AG39" s="1">
        <f>AF41-AF36</f>
        <v>10</v>
      </c>
    </row>
    <row r="40" spans="1:33" ht="15" customHeight="1" x14ac:dyDescent="0.2">
      <c r="A40" s="3">
        <f t="shared" si="9"/>
        <v>45313</v>
      </c>
      <c r="B40" s="6">
        <f t="shared" si="10"/>
        <v>45313</v>
      </c>
      <c r="C40" s="7"/>
      <c r="D40" s="13"/>
      <c r="E40" s="13"/>
      <c r="F40" s="14"/>
      <c r="G40" s="57">
        <f>G39+0.01*(0.2*P41-0.04*(Q43+Q38))</f>
        <v>-7.6311999999999998</v>
      </c>
      <c r="H40" s="57">
        <f>H39+0.01*(0.2*M41-0.04*(N43+N38))</f>
        <v>-5.1511999999999993</v>
      </c>
      <c r="I40" s="57">
        <f>I39+0.2*((I44-I39)-360*(I44-I39&gt;0))+(I39+0.2*((I44-I39)-360*(I44-I39&gt;0))&lt;0)*360</f>
        <v>310.87200000000001</v>
      </c>
      <c r="J40" s="58">
        <f>J39+0.2*(J44-J39)</f>
        <v>976.8</v>
      </c>
      <c r="K40" s="56">
        <v>-19</v>
      </c>
      <c r="L40" s="47">
        <v>50</v>
      </c>
      <c r="M40" s="25"/>
      <c r="O40" s="2">
        <f>N43-N38</f>
        <v>9.2370555648813024E-14</v>
      </c>
      <c r="P40" s="25"/>
      <c r="R40" s="2">
        <f>Q43-Q38</f>
        <v>2.0000000000002274</v>
      </c>
      <c r="S40" s="41"/>
      <c r="T40" s="5">
        <f t="shared" si="0"/>
        <v>-13.168000000000006</v>
      </c>
      <c r="U40" s="5" t="b">
        <f t="shared" si="1"/>
        <v>0</v>
      </c>
      <c r="V40" s="5">
        <f t="shared" si="14"/>
        <v>0</v>
      </c>
      <c r="W40" s="5" t="e">
        <f t="shared" si="2"/>
        <v>#DIV/0!</v>
      </c>
      <c r="X40" s="1" t="e">
        <f t="shared" si="4"/>
        <v>#DIV/0!</v>
      </c>
      <c r="Z40" s="1" t="e">
        <f t="shared" si="15"/>
        <v>#DIV/0!</v>
      </c>
      <c r="AA40" s="1" t="e">
        <f t="shared" si="16"/>
        <v>#DIV/0!</v>
      </c>
      <c r="AB40" s="32">
        <f t="shared" si="11"/>
        <v>45313</v>
      </c>
      <c r="AC40" s="29">
        <f t="shared" si="12"/>
        <v>-19</v>
      </c>
      <c r="AD40" s="35">
        <f t="shared" si="13"/>
        <v>50</v>
      </c>
      <c r="AE40" s="9">
        <f>AE39+(0.2*AF41-0.04*(AG44+AG39))</f>
        <v>-1190.76</v>
      </c>
    </row>
    <row r="41" spans="1:33" ht="15" customHeight="1" x14ac:dyDescent="0.2">
      <c r="A41" s="3">
        <f t="shared" si="9"/>
        <v>45314</v>
      </c>
      <c r="B41" s="6">
        <f t="shared" si="10"/>
        <v>45314</v>
      </c>
      <c r="C41" s="39"/>
      <c r="D41" s="13"/>
      <c r="E41" s="13"/>
      <c r="F41" s="14"/>
      <c r="G41" s="57">
        <f>G39+0.01*(0.4*P41-0.06*(Q43+Q38))</f>
        <v>-8.0787999999999993</v>
      </c>
      <c r="H41" s="57">
        <f>H39+0.01*(0.4*M41-0.06*(N43+N38))</f>
        <v>-5.2408000000000001</v>
      </c>
      <c r="I41" s="57">
        <f>I39+0.4*((I44-I39)-360*(I44-I39&gt;0))+(I39+0.4*((I44-I39)-360*(I44-I39&gt;0))&lt;0)*360</f>
        <v>297.70400000000001</v>
      </c>
      <c r="J41" s="58">
        <f>J39+0.4*(J44-J39)</f>
        <v>976.6</v>
      </c>
      <c r="K41" s="56">
        <v>-19</v>
      </c>
      <c r="L41" s="47">
        <v>37</v>
      </c>
      <c r="M41" s="25">
        <f>(H44-H39)*100</f>
        <v>-44.000000000000043</v>
      </c>
      <c r="P41" s="25">
        <f>100*(G44-G39)</f>
        <v>-222.00000000000006</v>
      </c>
      <c r="S41" s="41">
        <f>((I44-I39)*100-36000*(I44-I39&gt;0))</f>
        <v>-6584.0000000000036</v>
      </c>
      <c r="T41" s="5">
        <f t="shared" si="0"/>
        <v>-13.168000000000006</v>
      </c>
      <c r="U41" s="5" t="b">
        <f t="shared" si="1"/>
        <v>0</v>
      </c>
      <c r="V41" s="5">
        <f t="shared" si="14"/>
        <v>0</v>
      </c>
      <c r="W41" s="5" t="e">
        <f t="shared" si="2"/>
        <v>#DIV/0!</v>
      </c>
      <c r="X41" s="1" t="e">
        <f t="shared" si="4"/>
        <v>#DIV/0!</v>
      </c>
      <c r="Z41" s="1" t="e">
        <f t="shared" si="15"/>
        <v>#DIV/0!</v>
      </c>
      <c r="AA41" s="1" t="e">
        <f t="shared" si="16"/>
        <v>#DIV/0!</v>
      </c>
      <c r="AB41" s="32">
        <f t="shared" si="11"/>
        <v>45314</v>
      </c>
      <c r="AC41" s="29">
        <f t="shared" si="12"/>
        <v>-19</v>
      </c>
      <c r="AD41" s="9">
        <f t="shared" si="13"/>
        <v>37</v>
      </c>
      <c r="AE41" s="9">
        <f>AE39+(0.4*AF41-0.06*(AG44+AG39))</f>
        <v>-1177.1400000000001</v>
      </c>
      <c r="AF41" s="1">
        <f>AE44-AE39</f>
        <v>70</v>
      </c>
    </row>
    <row r="42" spans="1:33" ht="15" customHeight="1" x14ac:dyDescent="0.2">
      <c r="A42" s="3">
        <f t="shared" si="9"/>
        <v>45315</v>
      </c>
      <c r="B42" s="6">
        <f t="shared" si="10"/>
        <v>45315</v>
      </c>
      <c r="C42" s="7"/>
      <c r="D42" s="13"/>
      <c r="E42" s="13"/>
      <c r="F42" s="14"/>
      <c r="G42" s="57">
        <f>G39+0.01*(0.6*P41-0.06*(Q43+Q38))</f>
        <v>-8.5228000000000002</v>
      </c>
      <c r="H42" s="57">
        <f>H39+0.01*(0.6*M41-0.06*(N43+N38))</f>
        <v>-5.3288000000000002</v>
      </c>
      <c r="I42" s="57">
        <f>I39+0.6*((I44-I39)-360*(I44-I39&gt;0))+(I39+0.6*((I44-I39)-360*(I44-I39&gt;0))&lt;0)*360</f>
        <v>284.536</v>
      </c>
      <c r="J42" s="58">
        <f>J39+0.6*(J44-J39)</f>
        <v>976.4</v>
      </c>
      <c r="K42" s="56">
        <v>-19</v>
      </c>
      <c r="L42" s="47">
        <v>23</v>
      </c>
      <c r="M42" s="25"/>
      <c r="P42" s="25"/>
      <c r="S42" s="41"/>
      <c r="T42" s="5">
        <f t="shared" si="0"/>
        <v>-13.168000000000006</v>
      </c>
      <c r="U42" s="5" t="b">
        <f t="shared" si="1"/>
        <v>0</v>
      </c>
      <c r="V42" s="5">
        <f t="shared" si="14"/>
        <v>0</v>
      </c>
      <c r="W42" s="5" t="e">
        <f t="shared" si="2"/>
        <v>#DIV/0!</v>
      </c>
      <c r="X42" s="1" t="e">
        <f t="shared" si="4"/>
        <v>#DIV/0!</v>
      </c>
      <c r="Z42" s="1" t="e">
        <f t="shared" si="15"/>
        <v>#DIV/0!</v>
      </c>
      <c r="AA42" s="1" t="e">
        <f t="shared" si="16"/>
        <v>#DIV/0!</v>
      </c>
      <c r="AB42" s="32">
        <f t="shared" si="11"/>
        <v>45315</v>
      </c>
      <c r="AC42" s="29">
        <f t="shared" si="12"/>
        <v>-19</v>
      </c>
      <c r="AD42" s="35">
        <f t="shared" si="13"/>
        <v>23</v>
      </c>
      <c r="AE42" s="9">
        <f>AE39+(0.6*AF41-0.06*(AG44+AG39))</f>
        <v>-1163.1400000000001</v>
      </c>
    </row>
    <row r="43" spans="1:33" ht="15" customHeight="1" x14ac:dyDescent="0.2">
      <c r="A43" s="3">
        <f t="shared" si="9"/>
        <v>45316</v>
      </c>
      <c r="B43" s="6">
        <f t="shared" si="10"/>
        <v>45316</v>
      </c>
      <c r="C43" s="7"/>
      <c r="D43" s="13"/>
      <c r="E43" s="13"/>
      <c r="F43" s="14"/>
      <c r="G43" s="57">
        <f>G39+0.01*(0.8*P41-0.04*(Q43+Q38))</f>
        <v>-8.9632000000000005</v>
      </c>
      <c r="H43" s="57">
        <f>H39+0.01*(0.8*M41-0.04*(N43+N38))</f>
        <v>-5.4152000000000005</v>
      </c>
      <c r="I43" s="57">
        <f>I39+0.8*((I44-I39)-360*(I44-I39&gt;0))+(I39+0.8*((I44-I39)-360*(I44-I39&gt;0))&lt;0)*360</f>
        <v>271.36799999999999</v>
      </c>
      <c r="J43" s="58">
        <f>J39+0.8*(J44-J39)</f>
        <v>976.2</v>
      </c>
      <c r="K43" s="56">
        <v>-19</v>
      </c>
      <c r="L43" s="47">
        <v>8</v>
      </c>
      <c r="M43" s="25"/>
      <c r="N43" s="2">
        <f>M46-M41</f>
        <v>4.0000000000000071</v>
      </c>
      <c r="P43" s="25"/>
      <c r="Q43" s="2">
        <f>P46-P41</f>
        <v>10.000000000000142</v>
      </c>
      <c r="S43" s="41"/>
      <c r="T43" s="5">
        <f t="shared" si="0"/>
        <v>-13.168000000000006</v>
      </c>
      <c r="U43" s="5" t="b">
        <f t="shared" si="1"/>
        <v>0</v>
      </c>
      <c r="V43" s="5">
        <f t="shared" si="14"/>
        <v>0</v>
      </c>
      <c r="W43" s="5" t="e">
        <f t="shared" si="2"/>
        <v>#DIV/0!</v>
      </c>
      <c r="X43" s="1" t="e">
        <f t="shared" si="4"/>
        <v>#DIV/0!</v>
      </c>
      <c r="Z43" s="1" t="e">
        <f t="shared" si="15"/>
        <v>#DIV/0!</v>
      </c>
      <c r="AA43" s="1" t="e">
        <f t="shared" si="16"/>
        <v>#DIV/0!</v>
      </c>
      <c r="AB43" s="32">
        <f t="shared" si="11"/>
        <v>45316</v>
      </c>
      <c r="AC43" s="29">
        <f t="shared" si="12"/>
        <v>-19</v>
      </c>
      <c r="AD43" s="9">
        <f t="shared" si="13"/>
        <v>8</v>
      </c>
      <c r="AE43" s="9">
        <f>AE39+(0.8*AF41-0.04*(AG44+AG39))</f>
        <v>-1148.76</v>
      </c>
    </row>
    <row r="44" spans="1:33" ht="15" customHeight="1" x14ac:dyDescent="0.2">
      <c r="A44" s="17">
        <f t="shared" si="9"/>
        <v>45317</v>
      </c>
      <c r="B44" s="6">
        <f t="shared" si="10"/>
        <v>45317</v>
      </c>
      <c r="C44" s="7"/>
      <c r="D44" s="13"/>
      <c r="E44" s="13"/>
      <c r="F44" s="14"/>
      <c r="G44" s="55">
        <v>-9.4</v>
      </c>
      <c r="H44" s="55">
        <v>-5.5</v>
      </c>
      <c r="I44" s="55">
        <v>258.2</v>
      </c>
      <c r="J44" s="49">
        <v>976</v>
      </c>
      <c r="K44" s="56">
        <v>-18</v>
      </c>
      <c r="L44" s="47">
        <v>54</v>
      </c>
      <c r="M44" s="25"/>
      <c r="P44" s="25"/>
      <c r="S44" s="41"/>
      <c r="T44" s="5">
        <f t="shared" si="0"/>
        <v>-13.168000000000006</v>
      </c>
      <c r="U44" s="5" t="b">
        <f t="shared" si="1"/>
        <v>0</v>
      </c>
      <c r="V44" s="5">
        <f t="shared" si="14"/>
        <v>0</v>
      </c>
      <c r="W44" s="5" t="e">
        <f t="shared" si="2"/>
        <v>#DIV/0!</v>
      </c>
      <c r="X44" s="1" t="e">
        <f t="shared" si="4"/>
        <v>#DIV/0!</v>
      </c>
      <c r="Z44" s="1" t="e">
        <f t="shared" si="15"/>
        <v>#DIV/0!</v>
      </c>
      <c r="AA44" s="1" t="e">
        <f t="shared" si="16"/>
        <v>#DIV/0!</v>
      </c>
      <c r="AB44" s="32">
        <f t="shared" si="11"/>
        <v>45317</v>
      </c>
      <c r="AC44" s="29">
        <f t="shared" si="12"/>
        <v>-18</v>
      </c>
      <c r="AD44" s="9">
        <f t="shared" si="13"/>
        <v>54</v>
      </c>
      <c r="AE44" s="1">
        <f>SIGN(AC44)*(ABS(AC44)*60+AD44)+(AC44=0)*AD44</f>
        <v>-1134</v>
      </c>
      <c r="AG44" s="1">
        <f>AF46-AF41</f>
        <v>9</v>
      </c>
    </row>
    <row r="45" spans="1:33" ht="15" customHeight="1" x14ac:dyDescent="0.2">
      <c r="A45" s="3">
        <f t="shared" si="9"/>
        <v>45318</v>
      </c>
      <c r="B45" s="6">
        <f t="shared" si="10"/>
        <v>45318</v>
      </c>
      <c r="C45" s="7"/>
      <c r="D45" s="13"/>
      <c r="E45" s="13"/>
      <c r="F45" s="14"/>
      <c r="G45" s="57">
        <f>G44+0.01*(0.2*P46-0.04*(Q48+Q43))</f>
        <v>-9.8320000000000007</v>
      </c>
      <c r="H45" s="57">
        <f>H44+0.01*(0.2*M46-0.04*(N48+N43))</f>
        <v>-5.5835999999999997</v>
      </c>
      <c r="I45" s="57">
        <f>I44+0.2*((I49-I44)-360*(I49-I44&gt;0))+(I44+0.2*((I49-I44)-360*(I49-I44&gt;0))&lt;0)*360</f>
        <v>245.03399999999999</v>
      </c>
      <c r="J45" s="58">
        <f>J44+0.2*(J49-J44)</f>
        <v>976</v>
      </c>
      <c r="K45" s="56">
        <v>-18</v>
      </c>
      <c r="L45" s="47">
        <v>39</v>
      </c>
      <c r="M45" s="25"/>
      <c r="O45" s="2">
        <f>N48-N43</f>
        <v>1.0000000000000639</v>
      </c>
      <c r="P45" s="25"/>
      <c r="R45" s="2">
        <f>Q48-Q43</f>
        <v>-1.7053025658242404E-13</v>
      </c>
      <c r="S45" s="41"/>
      <c r="T45" s="5">
        <f t="shared" si="0"/>
        <v>-13.165999999999997</v>
      </c>
      <c r="U45" s="5" t="b">
        <f t="shared" si="1"/>
        <v>0</v>
      </c>
      <c r="V45" s="5">
        <f t="shared" si="14"/>
        <v>0</v>
      </c>
      <c r="W45" s="5" t="e">
        <f t="shared" si="2"/>
        <v>#DIV/0!</v>
      </c>
      <c r="X45" s="1" t="e">
        <f t="shared" si="4"/>
        <v>#DIV/0!</v>
      </c>
      <c r="Z45" s="1" t="e">
        <f t="shared" si="15"/>
        <v>#DIV/0!</v>
      </c>
      <c r="AA45" s="1" t="e">
        <f t="shared" si="16"/>
        <v>#DIV/0!</v>
      </c>
      <c r="AB45" s="32">
        <f t="shared" si="11"/>
        <v>45318</v>
      </c>
      <c r="AC45" s="29">
        <f t="shared" si="12"/>
        <v>-18</v>
      </c>
      <c r="AD45" s="9">
        <f t="shared" si="13"/>
        <v>39</v>
      </c>
      <c r="AE45" s="9">
        <f>AE44+(0.2*AF46-0.04*(AG49+AG44))</f>
        <v>-1118.8399999999999</v>
      </c>
    </row>
    <row r="46" spans="1:33" ht="15" customHeight="1" x14ac:dyDescent="0.2">
      <c r="A46" s="3">
        <f t="shared" si="9"/>
        <v>45319</v>
      </c>
      <c r="B46" s="6">
        <f t="shared" si="10"/>
        <v>45319</v>
      </c>
      <c r="C46" s="7"/>
      <c r="D46" s="13"/>
      <c r="E46" s="13"/>
      <c r="F46" s="14"/>
      <c r="G46" s="57">
        <f>G44+0.01*(0.4*P46-0.06*(Q48+Q43))</f>
        <v>-10.26</v>
      </c>
      <c r="H46" s="57">
        <f>H44+0.01*(0.4*M46-0.06*(N48+N43))</f>
        <v>-5.6654</v>
      </c>
      <c r="I46" s="57">
        <f>I44+0.4*((I49-I44)-360*(I49-I44&gt;0))+(I44+0.4*((I49-I44)-360*(I49-I44&gt;0))&lt;0)*360</f>
        <v>231.86799999999999</v>
      </c>
      <c r="J46" s="58">
        <f>J44+0.4*(J49-J44)</f>
        <v>976</v>
      </c>
      <c r="K46" s="56">
        <v>-18</v>
      </c>
      <c r="L46" s="47">
        <v>23</v>
      </c>
      <c r="M46" s="25">
        <f>(H49-H44)*100</f>
        <v>-40.000000000000036</v>
      </c>
      <c r="P46" s="25">
        <f>100*(G49-G44)</f>
        <v>-211.99999999999991</v>
      </c>
      <c r="S46" s="41">
        <f>((I49-I44)*100-36000*(I49-I44&gt;0))</f>
        <v>-6582.9999999999982</v>
      </c>
      <c r="T46" s="5">
        <f t="shared" si="0"/>
        <v>-13.165999999999997</v>
      </c>
      <c r="U46" s="5" t="b">
        <f t="shared" si="1"/>
        <v>0</v>
      </c>
      <c r="V46" s="5">
        <f t="shared" si="14"/>
        <v>0</v>
      </c>
      <c r="W46" s="5" t="e">
        <f t="shared" si="2"/>
        <v>#DIV/0!</v>
      </c>
      <c r="X46" s="1" t="e">
        <f t="shared" si="4"/>
        <v>#DIV/0!</v>
      </c>
      <c r="Z46" s="1" t="e">
        <f t="shared" si="15"/>
        <v>#DIV/0!</v>
      </c>
      <c r="AA46" s="1" t="e">
        <f t="shared" si="16"/>
        <v>#DIV/0!</v>
      </c>
      <c r="AB46" s="32">
        <f t="shared" si="11"/>
        <v>45319</v>
      </c>
      <c r="AC46" s="29">
        <f t="shared" si="12"/>
        <v>-18</v>
      </c>
      <c r="AD46" s="35">
        <f t="shared" si="13"/>
        <v>23</v>
      </c>
      <c r="AE46" s="9">
        <f>AE44+(0.4*AF46-0.06*(AG49+AG44))</f>
        <v>-1103.3599999999999</v>
      </c>
      <c r="AF46" s="1">
        <f>AE49-AE44</f>
        <v>79</v>
      </c>
    </row>
    <row r="47" spans="1:33" ht="15" customHeight="1" x14ac:dyDescent="0.2">
      <c r="A47" s="3">
        <f t="shared" si="9"/>
        <v>45320</v>
      </c>
      <c r="B47" s="6">
        <f t="shared" si="10"/>
        <v>45320</v>
      </c>
      <c r="C47" s="7"/>
      <c r="D47" s="13"/>
      <c r="E47" s="13"/>
      <c r="F47" s="14"/>
      <c r="G47" s="57">
        <f>G44+0.01*(0.6*P46-0.06*(Q48+Q43))</f>
        <v>-10.683999999999999</v>
      </c>
      <c r="H47" s="57">
        <f>H44+0.01*(0.6*M46-0.06*(N48+N43))</f>
        <v>-5.7454000000000001</v>
      </c>
      <c r="I47" s="57">
        <f>I44+0.6*((I49-I44)-360*(I49-I44&gt;0))+(I44+0.6*((I49-I44)-360*(I49-I44&gt;0))&lt;0)*360</f>
        <v>218.702</v>
      </c>
      <c r="J47" s="58">
        <f>J44+0.6*(J49-J44)</f>
        <v>976</v>
      </c>
      <c r="K47" s="56">
        <v>-18</v>
      </c>
      <c r="L47" s="47">
        <v>7</v>
      </c>
      <c r="M47" s="25"/>
      <c r="P47" s="25"/>
      <c r="S47" s="33"/>
      <c r="T47" s="5">
        <f t="shared" si="0"/>
        <v>-13.165999999999997</v>
      </c>
      <c r="U47" s="5" t="b">
        <f t="shared" si="1"/>
        <v>0</v>
      </c>
      <c r="V47" s="5">
        <f t="shared" si="14"/>
        <v>0</v>
      </c>
      <c r="W47" s="5" t="e">
        <f t="shared" si="2"/>
        <v>#DIV/0!</v>
      </c>
      <c r="X47" s="1" t="e">
        <f t="shared" si="4"/>
        <v>#DIV/0!</v>
      </c>
      <c r="Z47" s="1" t="e">
        <f t="shared" si="15"/>
        <v>#DIV/0!</v>
      </c>
      <c r="AA47" s="1" t="e">
        <f t="shared" si="16"/>
        <v>#DIV/0!</v>
      </c>
      <c r="AB47" s="32">
        <f t="shared" si="11"/>
        <v>45320</v>
      </c>
      <c r="AC47" s="29">
        <f t="shared" si="12"/>
        <v>-18</v>
      </c>
      <c r="AD47" s="35">
        <f t="shared" si="13"/>
        <v>7</v>
      </c>
      <c r="AE47" s="9">
        <f>AE44+(0.6*AF46-0.06*(AG49+AG44))</f>
        <v>-1087.56</v>
      </c>
    </row>
    <row r="48" spans="1:33" ht="15" customHeight="1" x14ac:dyDescent="0.2">
      <c r="A48" s="3">
        <f t="shared" si="9"/>
        <v>45321</v>
      </c>
      <c r="B48" s="6">
        <f t="shared" si="10"/>
        <v>45321</v>
      </c>
      <c r="C48" s="39"/>
      <c r="D48" s="13"/>
      <c r="E48" s="13"/>
      <c r="F48" s="14"/>
      <c r="G48" s="57">
        <f>G44+0.01*(0.8*P46-0.04*(Q48+Q43))</f>
        <v>-11.103999999999999</v>
      </c>
      <c r="H48" s="57">
        <f>H44+0.01*(0.8*M46-0.04*(N48+N43))</f>
        <v>-5.8236000000000008</v>
      </c>
      <c r="I48" s="57">
        <f>I44+0.8*((I49-I44)-360*(I49-I44&gt;0))+(I44+0.8*((I49-I44)-360*(I49-I44&gt;0))&lt;0)*360</f>
        <v>205.536</v>
      </c>
      <c r="J48" s="58">
        <f>J44+0.8*(J49-J44)</f>
        <v>976</v>
      </c>
      <c r="K48" s="56">
        <v>-17</v>
      </c>
      <c r="L48" s="47">
        <v>51</v>
      </c>
      <c r="M48" s="25"/>
      <c r="N48" s="2">
        <f>M51-M46</f>
        <v>5.0000000000000711</v>
      </c>
      <c r="P48" s="25"/>
      <c r="Q48" s="2">
        <f>P51-P46</f>
        <v>9.9999999999999716</v>
      </c>
      <c r="S48" s="41"/>
      <c r="T48" s="5">
        <f t="shared" si="0"/>
        <v>-13.165999999999997</v>
      </c>
      <c r="U48" s="5" t="b">
        <f t="shared" si="1"/>
        <v>0</v>
      </c>
      <c r="V48" s="5">
        <f t="shared" si="14"/>
        <v>0</v>
      </c>
      <c r="W48" s="5" t="e">
        <f t="shared" si="2"/>
        <v>#DIV/0!</v>
      </c>
      <c r="X48" s="1" t="e">
        <f t="shared" si="4"/>
        <v>#DIV/0!</v>
      </c>
      <c r="Z48" s="1" t="e">
        <f t="shared" si="15"/>
        <v>#DIV/0!</v>
      </c>
      <c r="AA48" s="1" t="e">
        <f t="shared" si="16"/>
        <v>#DIV/0!</v>
      </c>
      <c r="AB48" s="32">
        <f t="shared" si="11"/>
        <v>45321</v>
      </c>
      <c r="AC48" s="29">
        <f t="shared" si="12"/>
        <v>-17</v>
      </c>
      <c r="AD48" s="35">
        <f t="shared" si="13"/>
        <v>51</v>
      </c>
      <c r="AE48" s="9">
        <f>AE44+(0.8*AF46-0.04*(AG49+AG44))</f>
        <v>-1071.44</v>
      </c>
    </row>
    <row r="49" spans="1:33" ht="15" customHeight="1" x14ac:dyDescent="0.2">
      <c r="A49" s="17">
        <f t="shared" si="9"/>
        <v>45322</v>
      </c>
      <c r="B49" s="6">
        <f t="shared" si="10"/>
        <v>45322</v>
      </c>
      <c r="C49" s="7"/>
      <c r="D49" s="13"/>
      <c r="E49" s="13"/>
      <c r="F49" s="14"/>
      <c r="G49" s="55">
        <v>-11.52</v>
      </c>
      <c r="H49" s="55">
        <v>-5.9</v>
      </c>
      <c r="I49" s="55">
        <v>192.37</v>
      </c>
      <c r="J49" s="49">
        <v>976</v>
      </c>
      <c r="K49" s="56">
        <v>-17</v>
      </c>
      <c r="L49" s="47">
        <v>35</v>
      </c>
      <c r="M49" s="25"/>
      <c r="P49" s="25"/>
      <c r="S49" s="42"/>
      <c r="T49" s="5">
        <f t="shared" si="0"/>
        <v>-13.165999999999997</v>
      </c>
      <c r="U49" s="5" t="b">
        <f t="shared" si="1"/>
        <v>0</v>
      </c>
      <c r="V49" s="5">
        <f t="shared" si="14"/>
        <v>0</v>
      </c>
      <c r="W49" s="5" t="e">
        <f t="shared" si="2"/>
        <v>#DIV/0!</v>
      </c>
      <c r="X49" s="1" t="e">
        <f t="shared" si="4"/>
        <v>#DIV/0!</v>
      </c>
      <c r="Z49" s="1" t="e">
        <f t="shared" si="15"/>
        <v>#DIV/0!</v>
      </c>
      <c r="AA49" s="1" t="e">
        <f t="shared" si="16"/>
        <v>#DIV/0!</v>
      </c>
      <c r="AB49" s="32">
        <f t="shared" si="11"/>
        <v>45322</v>
      </c>
      <c r="AC49" s="29">
        <f t="shared" si="12"/>
        <v>-17</v>
      </c>
      <c r="AD49" s="9">
        <f t="shared" si="13"/>
        <v>35</v>
      </c>
      <c r="AE49" s="1">
        <f>SIGN(AC49)*(ABS(AC49)*60+AD49)+(AC49=0)*AD49</f>
        <v>-1055</v>
      </c>
      <c r="AG49" s="1">
        <f>AF51-AF46</f>
        <v>7</v>
      </c>
    </row>
    <row r="50" spans="1:33" ht="15" customHeight="1" x14ac:dyDescent="0.2">
      <c r="A50" s="3">
        <f t="shared" si="9"/>
        <v>45323</v>
      </c>
      <c r="B50" s="6">
        <f t="shared" si="10"/>
        <v>45323</v>
      </c>
      <c r="C50" s="7"/>
      <c r="D50" s="13"/>
      <c r="E50" s="13"/>
      <c r="F50" s="14"/>
      <c r="G50" s="57">
        <f>G49+0.01*(0.2*P51-0.04*(Q53+Q48))</f>
        <v>-11.933199999999999</v>
      </c>
      <c r="H50" s="57">
        <f>H49+0.01*(0.2*M51-0.04*(N53+N48))</f>
        <v>-5.9740000000000002</v>
      </c>
      <c r="I50" s="57">
        <f>I49+0.2*((I54-I49)-360*(I54-I49&gt;0))+(I49+0.2*((I54-I49)-360*(I54-I49&gt;0))&lt;0)*360</f>
        <v>179.20400000000001</v>
      </c>
      <c r="J50" s="58">
        <f>J49+0.2*(J54-J49)</f>
        <v>975.8</v>
      </c>
      <c r="K50" s="56">
        <v>-17</v>
      </c>
      <c r="L50" s="47">
        <v>18</v>
      </c>
      <c r="M50" s="25"/>
      <c r="O50" s="2">
        <f>N53-N48</f>
        <v>-8.8817841970012523E-14</v>
      </c>
      <c r="P50" s="25"/>
      <c r="R50" s="2">
        <f>Q53-Q48</f>
        <v>2.9999999999999147</v>
      </c>
      <c r="S50" s="42"/>
      <c r="T50" s="5">
        <f t="shared" si="0"/>
        <v>-13.165999999999997</v>
      </c>
      <c r="U50" s="5" t="b">
        <f t="shared" si="1"/>
        <v>0</v>
      </c>
      <c r="V50" s="5">
        <f t="shared" si="14"/>
        <v>0</v>
      </c>
      <c r="W50" s="5" t="e">
        <f t="shared" si="2"/>
        <v>#DIV/0!</v>
      </c>
      <c r="X50" s="1" t="e">
        <f t="shared" si="4"/>
        <v>#DIV/0!</v>
      </c>
      <c r="Z50" s="1" t="e">
        <f t="shared" si="15"/>
        <v>#DIV/0!</v>
      </c>
      <c r="AA50" s="1" t="e">
        <f t="shared" si="16"/>
        <v>#DIV/0!</v>
      </c>
      <c r="AB50" s="32">
        <f t="shared" si="11"/>
        <v>45323</v>
      </c>
      <c r="AC50" s="29">
        <f t="shared" si="12"/>
        <v>-17</v>
      </c>
      <c r="AD50" s="9">
        <f t="shared" si="13"/>
        <v>18</v>
      </c>
      <c r="AE50" s="9">
        <f>AE49+(0.2*AF51-0.04*(AG54+AG49))</f>
        <v>-1038.4000000000001</v>
      </c>
    </row>
    <row r="51" spans="1:33" ht="15" customHeight="1" x14ac:dyDescent="0.2">
      <c r="A51" s="3">
        <f t="shared" si="9"/>
        <v>45324</v>
      </c>
      <c r="B51" s="6">
        <f t="shared" si="10"/>
        <v>45324</v>
      </c>
      <c r="C51" s="7"/>
      <c r="D51" s="13"/>
      <c r="E51" s="13"/>
      <c r="F51" s="14"/>
      <c r="G51" s="57">
        <f>G49+0.01*(0.4*P51-0.06*(Q53+Q48))</f>
        <v>-12.341799999999999</v>
      </c>
      <c r="H51" s="57">
        <f>H49+0.01*(0.4*M51-0.06*(N53+N48))</f>
        <v>-6.0460000000000003</v>
      </c>
      <c r="I51" s="57">
        <f>I49+0.4*((I54-I49)-360*(I54-I49&gt;0))+(I49+0.4*((I54-I49)-360*(I54-I49&gt;0))&lt;0)*360</f>
        <v>166.03800000000001</v>
      </c>
      <c r="J51" s="58">
        <f>J49+0.4*(J54-J49)</f>
        <v>975.6</v>
      </c>
      <c r="K51" s="56">
        <v>-17</v>
      </c>
      <c r="L51" s="47">
        <v>1</v>
      </c>
      <c r="M51" s="25">
        <f>(H54-H49)*100</f>
        <v>-34.999999999999964</v>
      </c>
      <c r="P51" s="25">
        <f>100*(G54-G49)</f>
        <v>-201.99999999999994</v>
      </c>
      <c r="S51" s="41">
        <f>((I54-I49)*100-36000*(I54-I49&gt;0))</f>
        <v>-6583</v>
      </c>
      <c r="T51" s="5">
        <f t="shared" si="0"/>
        <v>-13.165999999999997</v>
      </c>
      <c r="U51" s="5" t="b">
        <f t="shared" si="1"/>
        <v>0</v>
      </c>
      <c r="V51" s="5">
        <f t="shared" si="14"/>
        <v>0</v>
      </c>
      <c r="W51" s="5" t="e">
        <f t="shared" si="2"/>
        <v>#DIV/0!</v>
      </c>
      <c r="X51" s="1" t="e">
        <f t="shared" si="4"/>
        <v>#DIV/0!</v>
      </c>
      <c r="Z51" s="1" t="e">
        <f t="shared" si="15"/>
        <v>#DIV/0!</v>
      </c>
      <c r="AA51" s="1" t="e">
        <f t="shared" si="16"/>
        <v>#DIV/0!</v>
      </c>
      <c r="AB51" s="32">
        <f t="shared" si="11"/>
        <v>45324</v>
      </c>
      <c r="AC51" s="29">
        <f t="shared" si="12"/>
        <v>-17</v>
      </c>
      <c r="AD51" s="9">
        <f t="shared" si="13"/>
        <v>1</v>
      </c>
      <c r="AE51" s="9">
        <f>AE49+(0.4*AF51-0.06*(AG54+AG49))</f>
        <v>-1021.5</v>
      </c>
      <c r="AF51" s="1">
        <f>AE54-AE49</f>
        <v>86</v>
      </c>
    </row>
    <row r="52" spans="1:33" ht="15" customHeight="1" x14ac:dyDescent="0.2">
      <c r="A52" s="3">
        <f t="shared" si="9"/>
        <v>45325</v>
      </c>
      <c r="B52" s="6">
        <f t="shared" si="10"/>
        <v>45325</v>
      </c>
      <c r="C52" s="7"/>
      <c r="D52" s="13"/>
      <c r="E52" s="13"/>
      <c r="F52" s="14"/>
      <c r="G52" s="57">
        <f>G49+0.01*(0.6*P51-0.06*(Q53+Q48))</f>
        <v>-12.745799999999999</v>
      </c>
      <c r="H52" s="57">
        <f>H49+0.01*(0.6*M51-0.06*(N53+N48))</f>
        <v>-6.1160000000000005</v>
      </c>
      <c r="I52" s="57">
        <f>I49+0.6*((I54-I49)-360*(I54-I49&gt;0))+(I49+0.6*((I54-I49)-360*(I54-I49&gt;0))&lt;0)*360</f>
        <v>152.87200000000001</v>
      </c>
      <c r="J52" s="58">
        <f>J49+0.6*(J54-J49)</f>
        <v>975.4</v>
      </c>
      <c r="K52" s="56">
        <v>-16</v>
      </c>
      <c r="L52" s="47">
        <v>44</v>
      </c>
      <c r="M52" s="25"/>
      <c r="P52" s="25"/>
      <c r="S52" s="42"/>
      <c r="T52" s="5">
        <f t="shared" si="0"/>
        <v>-13.165999999999997</v>
      </c>
      <c r="U52" s="5" t="b">
        <f t="shared" si="1"/>
        <v>0</v>
      </c>
      <c r="V52" s="5">
        <f t="shared" si="14"/>
        <v>0</v>
      </c>
      <c r="W52" s="5" t="e">
        <f t="shared" si="2"/>
        <v>#DIV/0!</v>
      </c>
      <c r="X52" s="1" t="e">
        <f t="shared" si="4"/>
        <v>#DIV/0!</v>
      </c>
      <c r="Z52" s="1" t="e">
        <f t="shared" si="15"/>
        <v>#DIV/0!</v>
      </c>
      <c r="AA52" s="1" t="e">
        <f t="shared" si="16"/>
        <v>#DIV/0!</v>
      </c>
      <c r="AB52" s="32">
        <f t="shared" si="11"/>
        <v>45325</v>
      </c>
      <c r="AC52" s="29">
        <f t="shared" si="12"/>
        <v>-16</v>
      </c>
      <c r="AD52" s="9">
        <f t="shared" si="13"/>
        <v>44</v>
      </c>
      <c r="AE52" s="9">
        <f>AE49+(0.6*AF51-0.06*(AG54+AG49))</f>
        <v>-1004.3</v>
      </c>
    </row>
    <row r="53" spans="1:33" ht="15" customHeight="1" x14ac:dyDescent="0.2">
      <c r="A53" s="3">
        <f t="shared" si="9"/>
        <v>45326</v>
      </c>
      <c r="B53" s="6">
        <f t="shared" si="10"/>
        <v>45326</v>
      </c>
      <c r="C53" s="7"/>
      <c r="D53" s="13"/>
      <c r="E53" s="13"/>
      <c r="F53" s="14"/>
      <c r="G53" s="57">
        <f>G49+0.01*(0.8*P51-0.04*(Q53+Q48))</f>
        <v>-13.145199999999999</v>
      </c>
      <c r="H53" s="57">
        <f>H49+0.01*(0.8*M51-0.04*(N53+N48))</f>
        <v>-6.1840000000000002</v>
      </c>
      <c r="I53" s="57">
        <f>I49+0.8*((I54-I49)-360*(I54-I49&gt;0))+(I49+0.8*((I54-I49)-360*(I54-I49&gt;0))&lt;0)*360</f>
        <v>139.70600000000002</v>
      </c>
      <c r="J53" s="58">
        <f>J49+0.8*(J54-J49)</f>
        <v>975.2</v>
      </c>
      <c r="K53" s="56">
        <v>-16</v>
      </c>
      <c r="L53" s="47">
        <v>26</v>
      </c>
      <c r="M53" s="25"/>
      <c r="N53" s="2">
        <f>M56-M51</f>
        <v>4.9999999999999822</v>
      </c>
      <c r="P53" s="25"/>
      <c r="Q53" s="2">
        <f>P56-P51</f>
        <v>12.999999999999886</v>
      </c>
      <c r="S53" s="41"/>
      <c r="T53" s="5">
        <f t="shared" si="0"/>
        <v>-13.165999999999997</v>
      </c>
      <c r="U53" s="5" t="b">
        <f t="shared" si="1"/>
        <v>0</v>
      </c>
      <c r="V53" s="5">
        <f t="shared" si="14"/>
        <v>0</v>
      </c>
      <c r="W53" s="5" t="e">
        <f t="shared" si="2"/>
        <v>#DIV/0!</v>
      </c>
      <c r="X53" s="1" t="e">
        <f t="shared" si="4"/>
        <v>#DIV/0!</v>
      </c>
      <c r="Z53" s="1" t="e">
        <f t="shared" si="15"/>
        <v>#DIV/0!</v>
      </c>
      <c r="AA53" s="1" t="e">
        <f t="shared" si="16"/>
        <v>#DIV/0!</v>
      </c>
      <c r="AB53" s="32">
        <f t="shared" si="11"/>
        <v>45326</v>
      </c>
      <c r="AC53" s="29">
        <f t="shared" si="12"/>
        <v>-16</v>
      </c>
      <c r="AD53" s="9">
        <f t="shared" si="13"/>
        <v>26</v>
      </c>
      <c r="AE53" s="9">
        <f>AE49+(0.8*AF51-0.04*(AG54+AG49))</f>
        <v>-986.8</v>
      </c>
    </row>
    <row r="54" spans="1:33" ht="15" customHeight="1" x14ac:dyDescent="0.2">
      <c r="A54" s="17">
        <f t="shared" si="9"/>
        <v>45327</v>
      </c>
      <c r="B54" s="6">
        <f t="shared" si="10"/>
        <v>45327</v>
      </c>
      <c r="C54" s="7"/>
      <c r="D54" s="13"/>
      <c r="E54" s="13"/>
      <c r="F54" s="14"/>
      <c r="G54" s="55">
        <v>-13.54</v>
      </c>
      <c r="H54" s="55">
        <v>-6.25</v>
      </c>
      <c r="I54" s="55">
        <v>126.54</v>
      </c>
      <c r="J54" s="49">
        <v>975</v>
      </c>
      <c r="K54" s="56">
        <v>-16</v>
      </c>
      <c r="L54" s="47">
        <v>9</v>
      </c>
      <c r="M54" s="25"/>
      <c r="P54" s="25"/>
      <c r="S54" s="42"/>
      <c r="T54" s="5">
        <f t="shared" si="0"/>
        <v>-13.166000000000011</v>
      </c>
      <c r="U54" s="5" t="b">
        <f t="shared" si="1"/>
        <v>0</v>
      </c>
      <c r="V54" s="5">
        <f t="shared" si="14"/>
        <v>0</v>
      </c>
      <c r="W54" s="5" t="e">
        <f t="shared" si="2"/>
        <v>#DIV/0!</v>
      </c>
      <c r="X54" s="1" t="e">
        <f t="shared" si="4"/>
        <v>#DIV/0!</v>
      </c>
      <c r="Z54" s="1" t="e">
        <f t="shared" si="15"/>
        <v>#DIV/0!</v>
      </c>
      <c r="AA54" s="1" t="e">
        <f t="shared" si="16"/>
        <v>#DIV/0!</v>
      </c>
      <c r="AB54" s="32">
        <f t="shared" si="11"/>
        <v>45327</v>
      </c>
      <c r="AC54" s="29">
        <f t="shared" si="12"/>
        <v>-16</v>
      </c>
      <c r="AD54" s="9">
        <f t="shared" si="13"/>
        <v>9</v>
      </c>
      <c r="AE54" s="1">
        <f>SIGN(AC54)*(ABS(AC54)*60+AD54)+(AC54=0)*AD54</f>
        <v>-969</v>
      </c>
      <c r="AG54" s="1">
        <f>AF56-AF51</f>
        <v>8</v>
      </c>
    </row>
    <row r="55" spans="1:33" ht="15" customHeight="1" x14ac:dyDescent="0.2">
      <c r="A55" s="3">
        <f t="shared" si="9"/>
        <v>45328</v>
      </c>
      <c r="B55" s="6">
        <f t="shared" si="10"/>
        <v>45328</v>
      </c>
      <c r="C55" s="7"/>
      <c r="D55" s="13"/>
      <c r="E55" s="13"/>
      <c r="F55" s="14"/>
      <c r="G55" s="57">
        <f>G54+0.01*(0.2*P56-0.04*(Q58+Q53))</f>
        <v>-13.927999999999999</v>
      </c>
      <c r="H55" s="57">
        <f>H54+0.01*(0.2*M56-0.04*(N58+N53))</f>
        <v>-6.3140000000000001</v>
      </c>
      <c r="I55" s="57">
        <f>I54+0.2*((I59-I54)-360*(I59-I54&gt;0))+(I54+0.2*((I59-I54)-360*(I59-I54&gt;0))&lt;0)*360</f>
        <v>113.372</v>
      </c>
      <c r="J55" s="58">
        <f>J54+0.2*(J59-J54)</f>
        <v>974.8</v>
      </c>
      <c r="K55" s="56">
        <v>-15</v>
      </c>
      <c r="L55" s="47">
        <v>50</v>
      </c>
      <c r="M55" s="25"/>
      <c r="O55" s="2">
        <f>N58-N53</f>
        <v>0</v>
      </c>
      <c r="P55" s="25"/>
      <c r="R55" s="2">
        <f>Q58-Q53</f>
        <v>-0.99999999999977263</v>
      </c>
      <c r="S55" s="42"/>
      <c r="T55" s="5">
        <f t="shared" si="0"/>
        <v>-13.168000000000006</v>
      </c>
      <c r="U55" s="5" t="b">
        <f t="shared" si="1"/>
        <v>0</v>
      </c>
      <c r="V55" s="5">
        <f t="shared" si="14"/>
        <v>0</v>
      </c>
      <c r="W55" s="5" t="e">
        <f t="shared" si="2"/>
        <v>#DIV/0!</v>
      </c>
      <c r="X55" s="1" t="e">
        <f t="shared" si="4"/>
        <v>#DIV/0!</v>
      </c>
      <c r="Z55" s="1" t="e">
        <f t="shared" si="15"/>
        <v>#DIV/0!</v>
      </c>
      <c r="AA55" s="1" t="e">
        <f t="shared" si="16"/>
        <v>#DIV/0!</v>
      </c>
      <c r="AB55" s="32">
        <f t="shared" si="11"/>
        <v>45328</v>
      </c>
      <c r="AC55" s="29">
        <f t="shared" si="12"/>
        <v>-15</v>
      </c>
      <c r="AD55" s="35">
        <f t="shared" si="13"/>
        <v>50</v>
      </c>
      <c r="AE55" s="9">
        <f>AE54+(0.2*AF56-0.04*(AG59+AG54))</f>
        <v>-950.76</v>
      </c>
    </row>
    <row r="56" spans="1:33" ht="15" customHeight="1" x14ac:dyDescent="0.2">
      <c r="A56" s="3">
        <f t="shared" si="9"/>
        <v>45329</v>
      </c>
      <c r="B56" s="6">
        <f t="shared" si="10"/>
        <v>45329</v>
      </c>
      <c r="C56" s="7"/>
      <c r="D56" s="13"/>
      <c r="E56" s="13"/>
      <c r="F56" s="14"/>
      <c r="G56" s="57">
        <f>G54+0.01*(0.4*P56-0.06*(Q58+Q53))</f>
        <v>-14.311</v>
      </c>
      <c r="H56" s="57">
        <f>H54+0.01*(0.4*M56-0.06*(N58+N53))</f>
        <v>-6.3760000000000003</v>
      </c>
      <c r="I56" s="57">
        <f>I54+0.4*((I59-I54)-360*(I59-I54&gt;0))+(I54+0.4*((I59-I54)-360*(I59-I54&gt;0))&lt;0)*360</f>
        <v>100.20400000000001</v>
      </c>
      <c r="J56" s="58">
        <f>J54+0.4*(J59-J54)</f>
        <v>974.6</v>
      </c>
      <c r="K56" s="56">
        <v>-15</v>
      </c>
      <c r="L56" s="47">
        <v>32</v>
      </c>
      <c r="M56" s="25">
        <f>(H59-H54)*100</f>
        <v>-29.999999999999982</v>
      </c>
      <c r="P56" s="25">
        <f>100*(G59-G54)</f>
        <v>-189.00000000000006</v>
      </c>
      <c r="S56" s="41">
        <f>((I59-I54)*100-36000*(I59-I54&gt;0))</f>
        <v>-6584</v>
      </c>
      <c r="T56" s="5">
        <f t="shared" si="0"/>
        <v>-13.167999999999992</v>
      </c>
      <c r="U56" s="5" t="b">
        <f t="shared" si="1"/>
        <v>0</v>
      </c>
      <c r="V56" s="5">
        <f t="shared" si="14"/>
        <v>0</v>
      </c>
      <c r="W56" s="5" t="e">
        <f t="shared" si="2"/>
        <v>#DIV/0!</v>
      </c>
      <c r="X56" s="1" t="e">
        <f t="shared" si="4"/>
        <v>#DIV/0!</v>
      </c>
      <c r="Z56" s="1" t="e">
        <f t="shared" si="15"/>
        <v>#DIV/0!</v>
      </c>
      <c r="AA56" s="1" t="e">
        <f t="shared" si="16"/>
        <v>#DIV/0!</v>
      </c>
      <c r="AB56" s="32">
        <f t="shared" si="11"/>
        <v>45329</v>
      </c>
      <c r="AC56" s="29">
        <f t="shared" si="12"/>
        <v>-15</v>
      </c>
      <c r="AD56" s="9">
        <f t="shared" si="13"/>
        <v>32</v>
      </c>
      <c r="AE56" s="9">
        <f>AE54+(0.4*AF56-0.06*(AG59+AG54))</f>
        <v>-932.24</v>
      </c>
      <c r="AF56" s="1">
        <f>AE59-AE54</f>
        <v>94</v>
      </c>
    </row>
    <row r="57" spans="1:33" ht="15" customHeight="1" x14ac:dyDescent="0.2">
      <c r="A57" s="3">
        <f t="shared" si="9"/>
        <v>45330</v>
      </c>
      <c r="B57" s="6">
        <f t="shared" si="10"/>
        <v>45330</v>
      </c>
      <c r="C57" s="7"/>
      <c r="D57" s="13"/>
      <c r="E57" s="13"/>
      <c r="F57" s="14"/>
      <c r="G57" s="57">
        <f>G54+0.01*(0.6*P56-0.06*(Q58+Q53))</f>
        <v>-14.689</v>
      </c>
      <c r="H57" s="57">
        <f>H54+0.01*(0.6*M56-0.06*(N58+N53))</f>
        <v>-6.4359999999999999</v>
      </c>
      <c r="I57" s="57">
        <f>I54+0.6*((I59-I54)-360*(I59-I54&gt;0))+(I54+0.6*((I59-I54)-360*(I59-I54&gt;0))&lt;0)*360</f>
        <v>87.036000000000001</v>
      </c>
      <c r="J57" s="58">
        <f>J54+0.6*(J59-J54)</f>
        <v>974.4</v>
      </c>
      <c r="K57" s="56">
        <v>-15</v>
      </c>
      <c r="L57" s="47">
        <v>13</v>
      </c>
      <c r="M57" s="25"/>
      <c r="P57" s="25"/>
      <c r="S57" s="42"/>
      <c r="T57" s="5">
        <f t="shared" si="0"/>
        <v>-13.168000000000006</v>
      </c>
      <c r="U57" s="5" t="b">
        <f t="shared" si="1"/>
        <v>0</v>
      </c>
      <c r="V57" s="5">
        <f t="shared" si="14"/>
        <v>0</v>
      </c>
      <c r="W57" s="5" t="e">
        <f t="shared" si="2"/>
        <v>#DIV/0!</v>
      </c>
      <c r="X57" s="1" t="e">
        <f t="shared" si="4"/>
        <v>#DIV/0!</v>
      </c>
      <c r="Z57" s="1" t="e">
        <f t="shared" si="15"/>
        <v>#DIV/0!</v>
      </c>
      <c r="AA57" s="1" t="e">
        <f t="shared" si="16"/>
        <v>#DIV/0!</v>
      </c>
      <c r="AB57" s="32">
        <f t="shared" si="11"/>
        <v>45330</v>
      </c>
      <c r="AC57" s="29">
        <f t="shared" si="12"/>
        <v>-15</v>
      </c>
      <c r="AD57" s="9">
        <f t="shared" si="13"/>
        <v>13</v>
      </c>
      <c r="AE57" s="9">
        <f>AE54+(0.6*AF56-0.06*(AG59+AG54))</f>
        <v>-913.44</v>
      </c>
    </row>
    <row r="58" spans="1:33" ht="15" customHeight="1" x14ac:dyDescent="0.2">
      <c r="A58" s="3">
        <f t="shared" si="9"/>
        <v>45331</v>
      </c>
      <c r="B58" s="6">
        <f t="shared" si="10"/>
        <v>45331</v>
      </c>
      <c r="C58" s="39"/>
      <c r="D58" s="13"/>
      <c r="E58" s="13"/>
      <c r="F58" s="14"/>
      <c r="G58" s="57">
        <f>G54+0.01*(0.8*P56-0.04*(Q58+Q53))</f>
        <v>-15.061999999999999</v>
      </c>
      <c r="H58" s="57">
        <f>H54+0.01*(0.8*M56-0.04*(N58+N53))</f>
        <v>-6.4939999999999998</v>
      </c>
      <c r="I58" s="57">
        <f>I54+0.8*((I59-I54)-360*(I59-I54&gt;0))+(I54+0.8*((I59-I54)-360*(I59-I54&gt;0))&lt;0)*360</f>
        <v>73.867999999999995</v>
      </c>
      <c r="J58" s="58">
        <f>J54+0.8*(J59-J54)</f>
        <v>974.2</v>
      </c>
      <c r="K58" s="56">
        <v>-14</v>
      </c>
      <c r="L58" s="47">
        <v>54</v>
      </c>
      <c r="M58" s="25"/>
      <c r="N58" s="2">
        <f>M61-M56</f>
        <v>4.9999999999999822</v>
      </c>
      <c r="P58" s="25"/>
      <c r="Q58" s="2">
        <f>P61-P56</f>
        <v>12.000000000000114</v>
      </c>
      <c r="S58" s="42"/>
      <c r="T58" s="5">
        <f t="shared" si="0"/>
        <v>-13.168000000000006</v>
      </c>
      <c r="U58" s="5" t="b">
        <f t="shared" si="1"/>
        <v>0</v>
      </c>
      <c r="V58" s="5">
        <f t="shared" si="14"/>
        <v>0</v>
      </c>
      <c r="W58" s="5" t="e">
        <f t="shared" si="2"/>
        <v>#DIV/0!</v>
      </c>
      <c r="X58" s="1" t="e">
        <f t="shared" si="4"/>
        <v>#DIV/0!</v>
      </c>
      <c r="Z58" s="1" t="e">
        <f t="shared" si="15"/>
        <v>#DIV/0!</v>
      </c>
      <c r="AA58" s="1" t="e">
        <f t="shared" si="16"/>
        <v>#DIV/0!</v>
      </c>
      <c r="AB58" s="32">
        <f t="shared" si="11"/>
        <v>45331</v>
      </c>
      <c r="AC58" s="29">
        <f t="shared" si="12"/>
        <v>-14</v>
      </c>
      <c r="AD58" s="9">
        <f t="shared" si="13"/>
        <v>54</v>
      </c>
      <c r="AE58" s="9">
        <f>AE54+(0.8*AF56-0.04*(AG59+AG54))</f>
        <v>-894.36</v>
      </c>
    </row>
    <row r="59" spans="1:33" ht="15" customHeight="1" x14ac:dyDescent="0.2">
      <c r="A59" s="17">
        <f t="shared" si="9"/>
        <v>45332</v>
      </c>
      <c r="B59" s="6">
        <f t="shared" si="10"/>
        <v>45332</v>
      </c>
      <c r="C59" s="7"/>
      <c r="D59" s="13"/>
      <c r="E59" s="13"/>
      <c r="F59" s="14"/>
      <c r="G59" s="55">
        <v>-15.43</v>
      </c>
      <c r="H59" s="55">
        <v>-6.55</v>
      </c>
      <c r="I59" s="55">
        <v>60.7</v>
      </c>
      <c r="J59" s="49">
        <v>974</v>
      </c>
      <c r="K59" s="56">
        <v>-14</v>
      </c>
      <c r="L59" s="47">
        <v>35</v>
      </c>
      <c r="M59" s="25"/>
      <c r="P59" s="25"/>
      <c r="S59" s="42"/>
      <c r="T59" s="5">
        <f t="shared" si="0"/>
        <v>-13.167999999999992</v>
      </c>
      <c r="U59" s="5" t="b">
        <f t="shared" si="1"/>
        <v>0</v>
      </c>
      <c r="V59" s="5">
        <f t="shared" si="14"/>
        <v>0</v>
      </c>
      <c r="W59" s="5" t="e">
        <f t="shared" si="2"/>
        <v>#DIV/0!</v>
      </c>
      <c r="X59" s="1" t="e">
        <f t="shared" si="4"/>
        <v>#DIV/0!</v>
      </c>
      <c r="Z59" s="1" t="e">
        <f t="shared" si="15"/>
        <v>#DIV/0!</v>
      </c>
      <c r="AA59" s="1" t="e">
        <f t="shared" si="16"/>
        <v>#DIV/0!</v>
      </c>
      <c r="AB59" s="32">
        <f t="shared" si="11"/>
        <v>45332</v>
      </c>
      <c r="AC59" s="29">
        <f t="shared" si="12"/>
        <v>-14</v>
      </c>
      <c r="AD59" s="9">
        <f t="shared" si="13"/>
        <v>35</v>
      </c>
      <c r="AE59" s="1">
        <f>SIGN(AC59)*(ABS(AC59)*60+AD59)+(AC59=0)*AD59</f>
        <v>-875</v>
      </c>
      <c r="AG59" s="1">
        <f>AF61-AF56</f>
        <v>6</v>
      </c>
    </row>
    <row r="60" spans="1:33" ht="15" customHeight="1" x14ac:dyDescent="0.2">
      <c r="A60" s="3">
        <f t="shared" si="9"/>
        <v>45333</v>
      </c>
      <c r="B60" s="6">
        <f t="shared" si="10"/>
        <v>45333</v>
      </c>
      <c r="C60" s="7"/>
      <c r="D60" s="13"/>
      <c r="E60" s="13"/>
      <c r="F60" s="14"/>
      <c r="G60" s="57">
        <f>G59+0.01*(0.2*P61-0.04*(Q63+Q58))</f>
        <v>-15.7948</v>
      </c>
      <c r="H60" s="57">
        <f>H59+0.01*(0.2*M61-0.04*(N63+N58))</f>
        <v>-6.6040000000000001</v>
      </c>
      <c r="I60" s="57">
        <f>I59+0.2*((I64-I59)-360*(I64-I59&gt;0))+(I59+0.2*((I64-I59)-360*(I64-I59&gt;0))&lt;0)*360</f>
        <v>47.534000000000006</v>
      </c>
      <c r="J60" s="58">
        <f>J59+0.2*(J64-J59)</f>
        <v>973.8</v>
      </c>
      <c r="K60" s="56">
        <v>-14</v>
      </c>
      <c r="L60" s="47">
        <v>16</v>
      </c>
      <c r="M60" s="25"/>
      <c r="O60" s="2">
        <f>N63-N58</f>
        <v>0</v>
      </c>
      <c r="P60" s="25"/>
      <c r="R60" s="2">
        <f>Q63-Q58</f>
        <v>2.9999999999997158</v>
      </c>
      <c r="S60" s="42"/>
      <c r="T60" s="5">
        <f t="shared" si="0"/>
        <v>-13.165999999999997</v>
      </c>
      <c r="U60" s="5" t="b">
        <f t="shared" si="1"/>
        <v>0</v>
      </c>
      <c r="V60" s="5">
        <f t="shared" si="14"/>
        <v>0</v>
      </c>
      <c r="W60" s="5" t="e">
        <f t="shared" si="2"/>
        <v>#DIV/0!</v>
      </c>
      <c r="X60" s="1" t="e">
        <f t="shared" si="4"/>
        <v>#DIV/0!</v>
      </c>
      <c r="Z60" s="1" t="e">
        <f t="shared" si="15"/>
        <v>#DIV/0!</v>
      </c>
      <c r="AA60" s="1" t="e">
        <f t="shared" si="16"/>
        <v>#DIV/0!</v>
      </c>
      <c r="AB60" s="32">
        <f t="shared" si="11"/>
        <v>45333</v>
      </c>
      <c r="AC60" s="29">
        <f t="shared" si="12"/>
        <v>-14</v>
      </c>
      <c r="AD60" s="9">
        <f t="shared" si="13"/>
        <v>16</v>
      </c>
      <c r="AE60" s="9">
        <f>AE59+(0.2*AF61-0.04*(AG64+AG59))</f>
        <v>-855.4</v>
      </c>
    </row>
    <row r="61" spans="1:33" ht="15" customHeight="1" x14ac:dyDescent="0.2">
      <c r="A61" s="3">
        <f t="shared" si="9"/>
        <v>45334</v>
      </c>
      <c r="B61" s="6">
        <f t="shared" si="10"/>
        <v>45334</v>
      </c>
      <c r="C61" s="7"/>
      <c r="D61" s="13"/>
      <c r="E61" s="13"/>
      <c r="F61" s="14"/>
      <c r="G61" s="57">
        <f>G59+0.01*(0.4*P61-0.06*(Q63+Q58))</f>
        <v>-16.154199999999999</v>
      </c>
      <c r="H61" s="57">
        <f>H59+0.01*(0.4*M61-0.06*(N63+N58))</f>
        <v>-6.6559999999999997</v>
      </c>
      <c r="I61" s="57">
        <f>I59+0.4*((I64-I59)-360*(I64-I59&gt;0))+(I59+0.4*((I64-I59)-360*(I64-I59&gt;0))&lt;0)*360</f>
        <v>34.368000000000009</v>
      </c>
      <c r="J61" s="58">
        <f>J59+0.4*(J64-J59)</f>
        <v>973.6</v>
      </c>
      <c r="K61" s="56">
        <v>-13</v>
      </c>
      <c r="L61" s="47">
        <v>56</v>
      </c>
      <c r="M61" s="25">
        <f>(H64-H59)*100</f>
        <v>-25</v>
      </c>
      <c r="P61" s="25">
        <f>100*(G64-G59)</f>
        <v>-176.99999999999994</v>
      </c>
      <c r="S61" s="41">
        <f>((I64-I59)*100-36000*(I64-I59&gt;0))</f>
        <v>-6583</v>
      </c>
      <c r="T61" s="5">
        <f t="shared" si="0"/>
        <v>-13.165999999999997</v>
      </c>
      <c r="U61" s="5" t="b">
        <f t="shared" si="1"/>
        <v>0</v>
      </c>
      <c r="V61" s="5">
        <f t="shared" si="14"/>
        <v>0</v>
      </c>
      <c r="W61" s="5" t="e">
        <f t="shared" si="2"/>
        <v>#DIV/0!</v>
      </c>
      <c r="X61" s="1" t="e">
        <f t="shared" si="4"/>
        <v>#DIV/0!</v>
      </c>
      <c r="Z61" s="1" t="e">
        <f t="shared" si="15"/>
        <v>#DIV/0!</v>
      </c>
      <c r="AA61" s="1" t="e">
        <f t="shared" si="16"/>
        <v>#DIV/0!</v>
      </c>
      <c r="AB61" s="32">
        <f t="shared" si="11"/>
        <v>45334</v>
      </c>
      <c r="AC61" s="29">
        <f t="shared" si="12"/>
        <v>-13</v>
      </c>
      <c r="AD61" s="35">
        <f t="shared" si="13"/>
        <v>56</v>
      </c>
      <c r="AE61" s="9">
        <f>AE59+(0.4*AF61-0.06*(AG64+AG59))</f>
        <v>-835.6</v>
      </c>
      <c r="AF61" s="1">
        <f>AE64-AE59</f>
        <v>100</v>
      </c>
    </row>
    <row r="62" spans="1:33" ht="15" customHeight="1" x14ac:dyDescent="0.2">
      <c r="A62" s="3">
        <f t="shared" si="9"/>
        <v>45335</v>
      </c>
      <c r="B62" s="6">
        <f t="shared" si="10"/>
        <v>45335</v>
      </c>
      <c r="C62" s="7"/>
      <c r="D62" s="13"/>
      <c r="E62" s="13"/>
      <c r="F62" s="14"/>
      <c r="G62" s="57">
        <f>G59+0.01*(0.6*P61-0.06*(Q63+Q58))</f>
        <v>-16.508199999999999</v>
      </c>
      <c r="H62" s="57">
        <f>H59+0.01*(0.6*M61-0.06*(N63+N58))</f>
        <v>-6.7059999999999995</v>
      </c>
      <c r="I62" s="57">
        <f>I59+0.6*((I64-I59)-360*(I64-I59&gt;0))+(I59+0.6*((I64-I59)-360*(I64-I59&gt;0))&lt;0)*360</f>
        <v>21.202000000000012</v>
      </c>
      <c r="J62" s="58">
        <f>J59+0.6*(J64-J59)</f>
        <v>973.4</v>
      </c>
      <c r="K62" s="56">
        <v>-13</v>
      </c>
      <c r="L62" s="47">
        <v>36</v>
      </c>
      <c r="M62" s="25"/>
      <c r="P62" s="25"/>
      <c r="S62" s="42"/>
      <c r="T62" s="5">
        <f t="shared" si="0"/>
        <v>-13.165999999999997</v>
      </c>
      <c r="U62" s="5" t="b">
        <f t="shared" si="1"/>
        <v>0</v>
      </c>
      <c r="V62" s="5">
        <f t="shared" si="14"/>
        <v>0</v>
      </c>
      <c r="W62" s="5" t="e">
        <f t="shared" si="2"/>
        <v>#DIV/0!</v>
      </c>
      <c r="X62" s="1" t="e">
        <f t="shared" si="4"/>
        <v>#DIV/0!</v>
      </c>
      <c r="Z62" s="1" t="e">
        <f t="shared" si="15"/>
        <v>#DIV/0!</v>
      </c>
      <c r="AA62" s="1" t="e">
        <f t="shared" si="16"/>
        <v>#DIV/0!</v>
      </c>
      <c r="AB62" s="32">
        <f t="shared" si="11"/>
        <v>45335</v>
      </c>
      <c r="AC62" s="29">
        <f t="shared" si="12"/>
        <v>-13</v>
      </c>
      <c r="AD62" s="35">
        <f t="shared" si="13"/>
        <v>36</v>
      </c>
      <c r="AE62" s="9">
        <f>AE59+(0.6*AF61-0.06*(AG64+AG59))</f>
        <v>-815.6</v>
      </c>
    </row>
    <row r="63" spans="1:33" ht="15" customHeight="1" x14ac:dyDescent="0.2">
      <c r="A63" s="3">
        <f t="shared" si="9"/>
        <v>45336</v>
      </c>
      <c r="B63" s="6">
        <f t="shared" si="10"/>
        <v>45336</v>
      </c>
      <c r="C63" s="7">
        <v>2281</v>
      </c>
      <c r="D63" s="13"/>
      <c r="E63" s="13"/>
      <c r="F63" s="14"/>
      <c r="G63" s="57">
        <f>G59+0.01*(0.8*P61-0.04*(Q63+Q58))</f>
        <v>-16.8568</v>
      </c>
      <c r="H63" s="57">
        <f>H59+0.01*(0.8*M61-0.04*(N63+N58))</f>
        <v>-6.7539999999999996</v>
      </c>
      <c r="I63" s="57">
        <f>I59+0.8*((I64-I59)-360*(I64-I59&gt;0))+(I59+0.8*((I64-I59)-360*(I64-I59&gt;0))&lt;0)*360</f>
        <v>8.0360000000000156</v>
      </c>
      <c r="J63" s="58">
        <f>J59+0.8*(J64-J59)</f>
        <v>973.2</v>
      </c>
      <c r="K63" s="56">
        <v>-13</v>
      </c>
      <c r="L63" s="47">
        <v>16</v>
      </c>
      <c r="M63" s="25"/>
      <c r="N63" s="2">
        <f>M66-M61</f>
        <v>4.9999999999999822</v>
      </c>
      <c r="P63" s="25"/>
      <c r="Q63" s="2">
        <f>P66-P61</f>
        <v>14.999999999999829</v>
      </c>
      <c r="S63" s="42"/>
      <c r="T63" s="5">
        <f t="shared" si="0"/>
        <v>-13.165999999999997</v>
      </c>
      <c r="U63" s="5" t="b">
        <f t="shared" si="1"/>
        <v>0</v>
      </c>
      <c r="V63" s="5">
        <f t="shared" si="14"/>
        <v>0</v>
      </c>
      <c r="W63" s="5" t="e">
        <f t="shared" si="2"/>
        <v>#DIV/0!</v>
      </c>
      <c r="X63" s="1" t="e">
        <f t="shared" si="4"/>
        <v>#DIV/0!</v>
      </c>
      <c r="Z63" s="1" t="e">
        <f t="shared" si="15"/>
        <v>#DIV/0!</v>
      </c>
      <c r="AA63" s="1" t="e">
        <f t="shared" si="16"/>
        <v>#DIV/0!</v>
      </c>
      <c r="AB63" s="32">
        <f t="shared" si="11"/>
        <v>45336</v>
      </c>
      <c r="AC63" s="29">
        <f t="shared" si="12"/>
        <v>-13</v>
      </c>
      <c r="AD63" s="9">
        <f t="shared" si="13"/>
        <v>16</v>
      </c>
      <c r="AE63" s="9">
        <f>AE59+(0.8*AF61-0.04*(AG64+AG59))</f>
        <v>-795.4</v>
      </c>
    </row>
    <row r="64" spans="1:33" ht="15" customHeight="1" x14ac:dyDescent="0.2">
      <c r="A64" s="17">
        <f t="shared" si="9"/>
        <v>45337</v>
      </c>
      <c r="B64" s="6">
        <f t="shared" si="10"/>
        <v>45337</v>
      </c>
      <c r="C64" s="39">
        <v>0.98541666666666661</v>
      </c>
      <c r="D64" s="13"/>
      <c r="E64" s="13"/>
      <c r="F64" s="14"/>
      <c r="G64" s="55">
        <v>-17.2</v>
      </c>
      <c r="H64" s="55">
        <v>-6.8</v>
      </c>
      <c r="I64" s="55">
        <v>354.87</v>
      </c>
      <c r="J64" s="49">
        <v>973</v>
      </c>
      <c r="K64" s="56">
        <v>-12</v>
      </c>
      <c r="L64" s="47">
        <v>55</v>
      </c>
      <c r="M64" s="25"/>
      <c r="P64" s="25"/>
      <c r="S64" s="42"/>
      <c r="T64" s="5">
        <f t="shared" si="0"/>
        <v>346.834</v>
      </c>
      <c r="U64" s="5" t="b">
        <f t="shared" si="1"/>
        <v>1</v>
      </c>
      <c r="V64" s="5">
        <f t="shared" si="14"/>
        <v>-13.165999999999997</v>
      </c>
      <c r="W64" s="5">
        <f t="shared" si="2"/>
        <v>-0.3513595625094883</v>
      </c>
      <c r="X64" s="1">
        <f t="shared" si="4"/>
        <v>23.648640437490513</v>
      </c>
      <c r="Y64" s="1">
        <v>2281</v>
      </c>
      <c r="Z64" s="1">
        <f t="shared" si="15"/>
        <v>23</v>
      </c>
      <c r="AA64" s="1">
        <f t="shared" si="16"/>
        <v>39</v>
      </c>
      <c r="AB64" s="32">
        <f t="shared" si="11"/>
        <v>45337</v>
      </c>
      <c r="AC64" s="29">
        <f t="shared" si="12"/>
        <v>-12</v>
      </c>
      <c r="AD64" s="9">
        <f t="shared" si="13"/>
        <v>55</v>
      </c>
      <c r="AE64" s="1">
        <f>SIGN(AC64)*(ABS(AC64)*60+AD64)+(AC64=0)*AD64</f>
        <v>-775</v>
      </c>
      <c r="AG64" s="1">
        <f>AF66-AF61</f>
        <v>4</v>
      </c>
    </row>
    <row r="65" spans="1:33" ht="15" customHeight="1" x14ac:dyDescent="0.2">
      <c r="A65" s="3">
        <f t="shared" si="9"/>
        <v>45338</v>
      </c>
      <c r="B65" s="6">
        <f t="shared" si="10"/>
        <v>45338</v>
      </c>
      <c r="C65" s="7"/>
      <c r="D65" s="13"/>
      <c r="E65" s="13"/>
      <c r="F65" s="14"/>
      <c r="G65" s="57">
        <f>G64+0.01*(0.2*P66-0.04*(Q68+Q63))</f>
        <v>-17.536000000000001</v>
      </c>
      <c r="H65" s="57">
        <f>H64+0.01*(0.2*M66-0.04*(N68+N63))</f>
        <v>-6.8444000000000003</v>
      </c>
      <c r="I65" s="57">
        <f>I64+0.2*((I69-I64)-360*(I69-I64&gt;0))+(I64+0.2*((I69-I64)-360*(I69-I64&gt;0))&lt;0)*360</f>
        <v>341.702</v>
      </c>
      <c r="J65" s="58">
        <f>J64+0.2*(J69-J64)</f>
        <v>972.8</v>
      </c>
      <c r="K65" s="56">
        <v>-12</v>
      </c>
      <c r="L65" s="47">
        <v>35</v>
      </c>
      <c r="M65" s="25"/>
      <c r="O65" s="2">
        <f>N68-N63</f>
        <v>1.0000000000000675</v>
      </c>
      <c r="P65" s="25"/>
      <c r="R65" s="2">
        <f>Q68-Q63</f>
        <v>3.979039320256561E-13</v>
      </c>
      <c r="S65" s="42"/>
      <c r="T65" s="5">
        <f t="shared" si="0"/>
        <v>-13.168000000000006</v>
      </c>
      <c r="U65" s="5" t="b">
        <f t="shared" si="1"/>
        <v>0</v>
      </c>
      <c r="V65" s="5">
        <f t="shared" si="14"/>
        <v>0</v>
      </c>
      <c r="W65" s="5" t="e">
        <f t="shared" si="2"/>
        <v>#DIV/0!</v>
      </c>
      <c r="X65" s="1" t="e">
        <f t="shared" si="4"/>
        <v>#DIV/0!</v>
      </c>
      <c r="Z65" s="1" t="e">
        <f t="shared" si="15"/>
        <v>#DIV/0!</v>
      </c>
      <c r="AA65" s="1" t="e">
        <f t="shared" si="16"/>
        <v>#DIV/0!</v>
      </c>
      <c r="AB65" s="32">
        <f t="shared" si="11"/>
        <v>45338</v>
      </c>
      <c r="AC65" s="29">
        <f t="shared" si="12"/>
        <v>-12</v>
      </c>
      <c r="AD65" s="9">
        <f t="shared" si="13"/>
        <v>35</v>
      </c>
      <c r="AE65" s="9">
        <f>AE64+(0.2*AF66-0.04*(AG69+AG64))</f>
        <v>-754.56</v>
      </c>
    </row>
    <row r="66" spans="1:33" ht="15" customHeight="1" x14ac:dyDescent="0.2">
      <c r="A66" s="3">
        <f t="shared" si="9"/>
        <v>45339</v>
      </c>
      <c r="B66" s="6">
        <f t="shared" si="10"/>
        <v>45339</v>
      </c>
      <c r="C66" s="7"/>
      <c r="D66" s="13"/>
      <c r="E66" s="13"/>
      <c r="F66" s="14"/>
      <c r="G66" s="57">
        <f>G64+0.01*(0.4*P66-0.06*(Q68+Q63))</f>
        <v>-17.866</v>
      </c>
      <c r="H66" s="57">
        <f>H64+0.01*(0.4*M66-0.06*(N68+N63))</f>
        <v>-6.8865999999999996</v>
      </c>
      <c r="I66" s="57">
        <f>I64+0.4*((I69-I64)-360*(I69-I64&gt;0))+(I64+0.4*((I69-I64)-360*(I69-I64&gt;0))&lt;0)*360</f>
        <v>328.53399999999999</v>
      </c>
      <c r="J66" s="58">
        <f>J64+0.4*(J69-J64)</f>
        <v>972.6</v>
      </c>
      <c r="K66" s="56">
        <v>-12</v>
      </c>
      <c r="L66" s="47">
        <v>14</v>
      </c>
      <c r="M66" s="25">
        <f>(H69-H64)*100</f>
        <v>-20.000000000000018</v>
      </c>
      <c r="P66" s="25">
        <f>100*(G69-G64)</f>
        <v>-162.00000000000011</v>
      </c>
      <c r="S66" s="41">
        <f>((I69-I64)*100-36000*(I69-I64&gt;0))</f>
        <v>-6584.0000000000036</v>
      </c>
      <c r="T66" s="5">
        <f t="shared" si="0"/>
        <v>-13.168000000000006</v>
      </c>
      <c r="U66" s="5" t="b">
        <f t="shared" si="1"/>
        <v>0</v>
      </c>
      <c r="V66" s="5">
        <f t="shared" si="14"/>
        <v>0</v>
      </c>
      <c r="W66" s="5" t="e">
        <f t="shared" si="2"/>
        <v>#DIV/0!</v>
      </c>
      <c r="X66" s="1" t="e">
        <f t="shared" si="4"/>
        <v>#DIV/0!</v>
      </c>
      <c r="Z66" s="1" t="e">
        <f t="shared" si="15"/>
        <v>#DIV/0!</v>
      </c>
      <c r="AA66" s="1" t="e">
        <f t="shared" si="16"/>
        <v>#DIV/0!</v>
      </c>
      <c r="AB66" s="32">
        <f t="shared" si="11"/>
        <v>45339</v>
      </c>
      <c r="AC66" s="29">
        <f t="shared" si="12"/>
        <v>-12</v>
      </c>
      <c r="AD66" s="9">
        <f t="shared" si="13"/>
        <v>14</v>
      </c>
      <c r="AE66" s="9">
        <f>AE64+(0.4*AF66-0.06*(AG69+AG64))</f>
        <v>-733.94</v>
      </c>
      <c r="AF66" s="1">
        <f>AE69-AE64</f>
        <v>104</v>
      </c>
    </row>
    <row r="67" spans="1:33" ht="15" customHeight="1" x14ac:dyDescent="0.2">
      <c r="A67" s="3">
        <f t="shared" si="9"/>
        <v>45340</v>
      </c>
      <c r="B67" s="6">
        <f t="shared" si="10"/>
        <v>45340</v>
      </c>
      <c r="C67" s="7"/>
      <c r="D67" s="13"/>
      <c r="E67" s="13"/>
      <c r="F67" s="14"/>
      <c r="G67" s="57">
        <f>G64+0.01*(0.6*P66-0.06*(Q68+Q63))</f>
        <v>-18.190000000000001</v>
      </c>
      <c r="H67" s="57">
        <f>H64+0.01*(0.6*M66-0.06*(N68+N63))</f>
        <v>-6.9265999999999996</v>
      </c>
      <c r="I67" s="57">
        <f>I64+0.6*((I69-I64)-360*(I69-I64&gt;0))+(I64+0.6*((I69-I64)-360*(I69-I64&gt;0))&lt;0)*360</f>
        <v>315.36599999999999</v>
      </c>
      <c r="J67" s="58">
        <f>J64+0.6*(J69-J64)</f>
        <v>972.4</v>
      </c>
      <c r="K67" s="56">
        <v>-11</v>
      </c>
      <c r="L67" s="47">
        <v>53</v>
      </c>
      <c r="M67" s="25"/>
      <c r="P67" s="25"/>
      <c r="S67" s="42"/>
      <c r="T67" s="5">
        <f t="shared" si="0"/>
        <v>-13.168000000000006</v>
      </c>
      <c r="U67" s="5" t="b">
        <f t="shared" si="1"/>
        <v>0</v>
      </c>
      <c r="V67" s="5">
        <f t="shared" si="14"/>
        <v>0</v>
      </c>
      <c r="W67" s="5" t="e">
        <f t="shared" si="2"/>
        <v>#DIV/0!</v>
      </c>
      <c r="X67" s="1" t="e">
        <f t="shared" si="4"/>
        <v>#DIV/0!</v>
      </c>
      <c r="Z67" s="1" t="e">
        <f t="shared" si="15"/>
        <v>#DIV/0!</v>
      </c>
      <c r="AA67" s="1" t="e">
        <f t="shared" si="16"/>
        <v>#DIV/0!</v>
      </c>
      <c r="AB67" s="32">
        <f t="shared" si="11"/>
        <v>45340</v>
      </c>
      <c r="AC67" s="29">
        <f t="shared" si="12"/>
        <v>-11</v>
      </c>
      <c r="AD67" s="9">
        <f t="shared" si="13"/>
        <v>53</v>
      </c>
      <c r="AE67" s="9">
        <f>AE64+(0.6*AF66-0.06*(AG69+AG64))</f>
        <v>-713.14</v>
      </c>
    </row>
    <row r="68" spans="1:33" ht="15" customHeight="1" x14ac:dyDescent="0.2">
      <c r="A68" s="3">
        <f t="shared" si="9"/>
        <v>45341</v>
      </c>
      <c r="B68" s="6">
        <f t="shared" si="10"/>
        <v>45341</v>
      </c>
      <c r="C68" s="39"/>
      <c r="D68" s="13"/>
      <c r="E68" s="13"/>
      <c r="F68" s="14"/>
      <c r="G68" s="57">
        <f>G64+0.01*(0.8*P66-0.04*(Q68+Q63))</f>
        <v>-18.507999999999999</v>
      </c>
      <c r="H68" s="57">
        <f>H64+0.01*(0.8*M66-0.04*(N68+N63))</f>
        <v>-6.9644000000000004</v>
      </c>
      <c r="I68" s="57">
        <f>I64+0.8*((I69-I64)-360*(I69-I64&gt;0))+(I64+0.8*((I69-I64)-360*(I69-I64&gt;0))&lt;0)*360</f>
        <v>302.19799999999998</v>
      </c>
      <c r="J68" s="58">
        <f>J64+0.8*(J69-J64)</f>
        <v>972.2</v>
      </c>
      <c r="K68" s="56">
        <v>-11</v>
      </c>
      <c r="L68" s="47">
        <v>32</v>
      </c>
      <c r="M68" s="25"/>
      <c r="N68" s="2">
        <f>M71-M66</f>
        <v>6.0000000000000497</v>
      </c>
      <c r="P68" s="25"/>
      <c r="Q68" s="2">
        <f>P71-P66</f>
        <v>15.000000000000227</v>
      </c>
      <c r="S68" s="42"/>
      <c r="T68" s="5">
        <f t="shared" ref="T68:T131" si="17">I68-I67</f>
        <v>-13.168000000000006</v>
      </c>
      <c r="U68" s="5" t="b">
        <f t="shared" ref="U68:U131" si="18">(I68-I67&gt;0)</f>
        <v>0</v>
      </c>
      <c r="V68" s="5">
        <f t="shared" si="14"/>
        <v>0</v>
      </c>
      <c r="W68" s="5" t="e">
        <f t="shared" ref="W68:W131" si="19">-((I68-360)/V68*24-9)</f>
        <v>#DIV/0!</v>
      </c>
      <c r="X68" s="1" t="e">
        <f t="shared" si="4"/>
        <v>#DIV/0!</v>
      </c>
      <c r="Z68" s="1" t="e">
        <f t="shared" si="15"/>
        <v>#DIV/0!</v>
      </c>
      <c r="AA68" s="1" t="e">
        <f t="shared" si="16"/>
        <v>#DIV/0!</v>
      </c>
      <c r="AB68" s="32">
        <f t="shared" si="11"/>
        <v>45341</v>
      </c>
      <c r="AC68" s="29">
        <f t="shared" si="12"/>
        <v>-11</v>
      </c>
      <c r="AD68" s="9">
        <f t="shared" si="13"/>
        <v>32</v>
      </c>
      <c r="AE68" s="9">
        <f>AE64+(0.8*AF66-0.04*(AG69+AG64))</f>
        <v>-692.16</v>
      </c>
    </row>
    <row r="69" spans="1:33" ht="15" customHeight="1" x14ac:dyDescent="0.2">
      <c r="A69" s="17">
        <f t="shared" si="9"/>
        <v>45342</v>
      </c>
      <c r="B69" s="6">
        <f t="shared" si="10"/>
        <v>45342</v>
      </c>
      <c r="C69" s="7"/>
      <c r="D69" s="13"/>
      <c r="E69" s="13"/>
      <c r="F69" s="14"/>
      <c r="G69" s="55">
        <v>-18.82</v>
      </c>
      <c r="H69" s="55">
        <v>-7</v>
      </c>
      <c r="I69" s="55">
        <v>289.02999999999997</v>
      </c>
      <c r="J69" s="49">
        <v>972</v>
      </c>
      <c r="K69" s="56">
        <v>-11</v>
      </c>
      <c r="L69" s="47">
        <v>11</v>
      </c>
      <c r="M69" s="25"/>
      <c r="P69" s="25"/>
      <c r="S69" s="42"/>
      <c r="T69" s="5">
        <f t="shared" si="17"/>
        <v>-13.168000000000006</v>
      </c>
      <c r="U69" s="5" t="b">
        <f t="shared" si="18"/>
        <v>0</v>
      </c>
      <c r="V69" s="5">
        <f t="shared" si="14"/>
        <v>0</v>
      </c>
      <c r="W69" s="5" t="e">
        <f t="shared" si="19"/>
        <v>#DIV/0!</v>
      </c>
      <c r="X69" s="1" t="e">
        <f t="shared" ref="X69:X132" si="20">(W69&lt;0)*(W69+24)+(W69&gt;=0)*W69</f>
        <v>#DIV/0!</v>
      </c>
      <c r="Z69" s="1" t="e">
        <f t="shared" si="15"/>
        <v>#DIV/0!</v>
      </c>
      <c r="AA69" s="1" t="e">
        <f t="shared" si="16"/>
        <v>#DIV/0!</v>
      </c>
      <c r="AB69" s="32">
        <f t="shared" si="11"/>
        <v>45342</v>
      </c>
      <c r="AC69" s="29">
        <f t="shared" si="12"/>
        <v>-11</v>
      </c>
      <c r="AD69" s="9">
        <f t="shared" si="13"/>
        <v>11</v>
      </c>
      <c r="AE69" s="1">
        <f>SIGN(AC69)*(ABS(AC69)*60+AD69)+(AC69=0)*AD69</f>
        <v>-671</v>
      </c>
      <c r="AG69" s="1">
        <f>AF71-AF66</f>
        <v>5</v>
      </c>
    </row>
    <row r="70" spans="1:33" ht="15" customHeight="1" x14ac:dyDescent="0.2">
      <c r="A70" s="3">
        <f t="shared" ref="A70:A133" si="21">A69+1</f>
        <v>45343</v>
      </c>
      <c r="B70" s="6">
        <f t="shared" ref="B70:B133" si="22">A69+1</f>
        <v>45343</v>
      </c>
      <c r="C70" s="7"/>
      <c r="D70" s="13"/>
      <c r="E70" s="13"/>
      <c r="F70" s="14"/>
      <c r="G70" s="57">
        <f>G69+0.01*(0.2*P71-0.04*(Q73+Q68))</f>
        <v>-19.125599999999999</v>
      </c>
      <c r="H70" s="57">
        <f>H69+0.01*(0.2*M71-0.04*(N73+N68))</f>
        <v>-7.0327999999999999</v>
      </c>
      <c r="I70" s="57">
        <f>I69+0.2*((I74-I69)-360*(I74-I69&gt;0))+(I69+0.2*((I74-I69)-360*(I74-I69&gt;0))&lt;0)*360</f>
        <v>275.85999999999996</v>
      </c>
      <c r="J70" s="58">
        <f>J69+0.2*(J74-J69)</f>
        <v>971.8</v>
      </c>
      <c r="K70" s="56">
        <v>-10</v>
      </c>
      <c r="L70" s="47">
        <v>49</v>
      </c>
      <c r="M70" s="25"/>
      <c r="O70" s="2">
        <f>N73-N68</f>
        <v>-8.8817841970012523E-14</v>
      </c>
      <c r="P70" s="25"/>
      <c r="R70" s="2">
        <f>Q73-Q68</f>
        <v>-1.0000000000005116</v>
      </c>
      <c r="S70" s="42"/>
      <c r="T70" s="5">
        <f t="shared" si="17"/>
        <v>-13.170000000000016</v>
      </c>
      <c r="U70" s="5" t="b">
        <f t="shared" si="18"/>
        <v>0</v>
      </c>
      <c r="V70" s="5">
        <f t="shared" si="14"/>
        <v>0</v>
      </c>
      <c r="W70" s="5" t="e">
        <f t="shared" si="19"/>
        <v>#DIV/0!</v>
      </c>
      <c r="X70" s="1" t="e">
        <f t="shared" si="20"/>
        <v>#DIV/0!</v>
      </c>
      <c r="Z70" s="1" t="e">
        <f t="shared" si="15"/>
        <v>#DIV/0!</v>
      </c>
      <c r="AA70" s="1" t="e">
        <f t="shared" si="16"/>
        <v>#DIV/0!</v>
      </c>
      <c r="AB70" s="32">
        <f t="shared" ref="AB70:AB133" si="23">AB69+1</f>
        <v>45343</v>
      </c>
      <c r="AC70" s="29">
        <f t="shared" si="12"/>
        <v>-10</v>
      </c>
      <c r="AD70" s="35">
        <f t="shared" si="13"/>
        <v>49</v>
      </c>
      <c r="AE70" s="9">
        <f>AE69+(0.2*AF71-0.04*(AG74+AG69))</f>
        <v>-649.55999999999995</v>
      </c>
    </row>
    <row r="71" spans="1:33" ht="15" customHeight="1" x14ac:dyDescent="0.2">
      <c r="A71" s="3">
        <f t="shared" si="21"/>
        <v>45344</v>
      </c>
      <c r="B71" s="6">
        <f t="shared" si="22"/>
        <v>45344</v>
      </c>
      <c r="C71" s="7"/>
      <c r="D71" s="13"/>
      <c r="E71" s="13"/>
      <c r="F71" s="14"/>
      <c r="G71" s="57">
        <f>G69+0.01*(0.4*P71-0.06*(Q73+Q68))</f>
        <v>-19.4254</v>
      </c>
      <c r="H71" s="57">
        <f>H69+0.01*(0.4*M71-0.06*(N73+N68))</f>
        <v>-7.0632000000000001</v>
      </c>
      <c r="I71" s="57">
        <f>I69+0.4*((I74-I69)-360*(I74-I69&gt;0))+(I69+0.4*((I74-I69)-360*(I74-I69&gt;0))&lt;0)*360</f>
        <v>262.69</v>
      </c>
      <c r="J71" s="58">
        <f>J69+0.4*(J74-J69)</f>
        <v>971.6</v>
      </c>
      <c r="K71" s="56">
        <v>-10</v>
      </c>
      <c r="L71" s="47">
        <v>28</v>
      </c>
      <c r="M71" s="25">
        <f>(H74-H69)*100</f>
        <v>-13.999999999999968</v>
      </c>
      <c r="P71" s="25">
        <f>100*(G74-G69)</f>
        <v>-146.99999999999989</v>
      </c>
      <c r="S71" s="41">
        <f>((I74-I69)*100-36000*(I74-I69&gt;0))</f>
        <v>-6584.9999999999964</v>
      </c>
      <c r="T71" s="5">
        <f t="shared" si="17"/>
        <v>-13.169999999999959</v>
      </c>
      <c r="U71" s="5" t="b">
        <f t="shared" si="18"/>
        <v>0</v>
      </c>
      <c r="V71" s="5">
        <f t="shared" si="14"/>
        <v>0</v>
      </c>
      <c r="W71" s="5" t="e">
        <f t="shared" si="19"/>
        <v>#DIV/0!</v>
      </c>
      <c r="X71" s="1" t="e">
        <f t="shared" si="20"/>
        <v>#DIV/0!</v>
      </c>
      <c r="Z71" s="1" t="e">
        <f t="shared" si="15"/>
        <v>#DIV/0!</v>
      </c>
      <c r="AA71" s="1" t="e">
        <f t="shared" si="16"/>
        <v>#DIV/0!</v>
      </c>
      <c r="AB71" s="32">
        <f t="shared" si="23"/>
        <v>45344</v>
      </c>
      <c r="AC71" s="29">
        <f t="shared" si="12"/>
        <v>-10</v>
      </c>
      <c r="AD71" s="9">
        <f t="shared" si="13"/>
        <v>28</v>
      </c>
      <c r="AE71" s="9">
        <f>AE69+(0.4*AF71-0.06*(AG74+AG69))</f>
        <v>-627.94000000000005</v>
      </c>
      <c r="AF71" s="1">
        <f>AE74-AE69</f>
        <v>109</v>
      </c>
    </row>
    <row r="72" spans="1:33" ht="15" customHeight="1" x14ac:dyDescent="0.2">
      <c r="A72" s="3">
        <f t="shared" si="21"/>
        <v>45345</v>
      </c>
      <c r="B72" s="6">
        <f t="shared" si="22"/>
        <v>45345</v>
      </c>
      <c r="C72" s="7"/>
      <c r="D72" s="13"/>
      <c r="E72" s="13"/>
      <c r="F72" s="14"/>
      <c r="G72" s="57">
        <f>G69+0.01*(0.6*P71-0.06*(Q73+Q68))</f>
        <v>-19.7194</v>
      </c>
      <c r="H72" s="57">
        <f>H69+0.01*(0.6*M71-0.06*(N73+N68))</f>
        <v>-7.0911999999999997</v>
      </c>
      <c r="I72" s="57">
        <f>I69+0.6*((I74-I69)-360*(I74-I69&gt;0))+(I69+0.6*((I74-I69)-360*(I74-I69&gt;0))&lt;0)*360</f>
        <v>249.51999999999998</v>
      </c>
      <c r="J72" s="58">
        <f>J69+0.6*(J74-J69)</f>
        <v>971.4</v>
      </c>
      <c r="K72" s="56">
        <v>-10</v>
      </c>
      <c r="L72" s="47">
        <v>6</v>
      </c>
      <c r="M72" s="25"/>
      <c r="P72" s="25"/>
      <c r="S72" s="42"/>
      <c r="T72" s="5">
        <f t="shared" si="17"/>
        <v>-13.170000000000016</v>
      </c>
      <c r="U72" s="5" t="b">
        <f t="shared" si="18"/>
        <v>0</v>
      </c>
      <c r="V72" s="5">
        <f t="shared" si="14"/>
        <v>0</v>
      </c>
      <c r="W72" s="5" t="e">
        <f t="shared" si="19"/>
        <v>#DIV/0!</v>
      </c>
      <c r="X72" s="1" t="e">
        <f t="shared" si="20"/>
        <v>#DIV/0!</v>
      </c>
      <c r="Z72" s="1" t="e">
        <f t="shared" si="15"/>
        <v>#DIV/0!</v>
      </c>
      <c r="AA72" s="1" t="e">
        <f t="shared" si="16"/>
        <v>#DIV/0!</v>
      </c>
      <c r="AB72" s="32">
        <f t="shared" si="23"/>
        <v>45345</v>
      </c>
      <c r="AC72" s="29">
        <f t="shared" si="12"/>
        <v>-10</v>
      </c>
      <c r="AD72" s="9">
        <f t="shared" si="13"/>
        <v>6</v>
      </c>
      <c r="AE72" s="9">
        <f>AE69+(0.6*AF71-0.06*(AG74+AG69))</f>
        <v>-606.14</v>
      </c>
    </row>
    <row r="73" spans="1:33" ht="15" customHeight="1" x14ac:dyDescent="0.2">
      <c r="A73" s="3">
        <f t="shared" si="21"/>
        <v>45346</v>
      </c>
      <c r="B73" s="6">
        <f t="shared" si="22"/>
        <v>45346</v>
      </c>
      <c r="C73" s="7"/>
      <c r="D73" s="13"/>
      <c r="E73" s="13"/>
      <c r="F73" s="14"/>
      <c r="G73" s="57">
        <f>G69+0.01*(0.8*P71-0.04*(Q73+Q68))</f>
        <v>-20.0076</v>
      </c>
      <c r="H73" s="57">
        <f>H69+0.01*(0.8*M71-0.04*(N73+N68))</f>
        <v>-7.1167999999999996</v>
      </c>
      <c r="I73" s="57">
        <f>I69+0.8*((I74-I69)-360*(I74-I69&gt;0))+(I69+0.8*((I74-I69)-360*(I74-I69&gt;0))&lt;0)*360</f>
        <v>236.35</v>
      </c>
      <c r="J73" s="58">
        <f>J69+0.8*(J74-J69)</f>
        <v>971.2</v>
      </c>
      <c r="K73" s="56">
        <v>-9</v>
      </c>
      <c r="L73" s="47">
        <v>44</v>
      </c>
      <c r="M73" s="25"/>
      <c r="N73" s="2">
        <f>M76-M71</f>
        <v>5.9999999999999609</v>
      </c>
      <c r="P73" s="25"/>
      <c r="Q73" s="2">
        <f>P76-P71</f>
        <v>13.999999999999716</v>
      </c>
      <c r="S73" s="42"/>
      <c r="T73" s="5">
        <f t="shared" si="17"/>
        <v>-13.169999999999987</v>
      </c>
      <c r="U73" s="5" t="b">
        <f t="shared" si="18"/>
        <v>0</v>
      </c>
      <c r="V73" s="5">
        <f t="shared" si="14"/>
        <v>0</v>
      </c>
      <c r="W73" s="5" t="e">
        <f t="shared" si="19"/>
        <v>#DIV/0!</v>
      </c>
      <c r="X73" s="1" t="e">
        <f t="shared" si="20"/>
        <v>#DIV/0!</v>
      </c>
      <c r="Z73" s="1" t="e">
        <f t="shared" si="15"/>
        <v>#DIV/0!</v>
      </c>
      <c r="AA73" s="1" t="e">
        <f t="shared" si="16"/>
        <v>#DIV/0!</v>
      </c>
      <c r="AB73" s="32">
        <f t="shared" si="23"/>
        <v>45346</v>
      </c>
      <c r="AC73" s="29">
        <f t="shared" si="12"/>
        <v>-9</v>
      </c>
      <c r="AD73" s="9">
        <f t="shared" si="13"/>
        <v>44</v>
      </c>
      <c r="AE73" s="9">
        <f>AE69+(0.8*AF71-0.04*(AG74+AG69))</f>
        <v>-584.16</v>
      </c>
    </row>
    <row r="74" spans="1:33" ht="15" customHeight="1" x14ac:dyDescent="0.2">
      <c r="A74" s="17">
        <f t="shared" si="21"/>
        <v>45347</v>
      </c>
      <c r="B74" s="6">
        <f t="shared" si="22"/>
        <v>45347</v>
      </c>
      <c r="C74" s="7"/>
      <c r="D74" s="13"/>
      <c r="E74" s="13"/>
      <c r="F74" s="14"/>
      <c r="G74" s="55">
        <v>-20.29</v>
      </c>
      <c r="H74" s="55">
        <v>-7.14</v>
      </c>
      <c r="I74" s="55">
        <v>223.18</v>
      </c>
      <c r="J74" s="49">
        <v>971</v>
      </c>
      <c r="K74" s="56">
        <v>-9</v>
      </c>
      <c r="L74" s="47">
        <v>22</v>
      </c>
      <c r="M74" s="25"/>
      <c r="P74" s="25"/>
      <c r="S74" s="34"/>
      <c r="T74" s="5">
        <f t="shared" si="17"/>
        <v>-13.169999999999987</v>
      </c>
      <c r="U74" s="5" t="b">
        <f t="shared" si="18"/>
        <v>0</v>
      </c>
      <c r="V74" s="5">
        <f t="shared" si="14"/>
        <v>0</v>
      </c>
      <c r="W74" s="5" t="e">
        <f t="shared" si="19"/>
        <v>#DIV/0!</v>
      </c>
      <c r="X74" s="1" t="e">
        <f t="shared" si="20"/>
        <v>#DIV/0!</v>
      </c>
      <c r="Z74" s="1" t="e">
        <f t="shared" si="15"/>
        <v>#DIV/0!</v>
      </c>
      <c r="AA74" s="1" t="e">
        <f t="shared" si="16"/>
        <v>#DIV/0!</v>
      </c>
      <c r="AB74" s="32">
        <f t="shared" si="23"/>
        <v>45347</v>
      </c>
      <c r="AC74" s="29">
        <f t="shared" ref="AC74:AC137" si="24">K74</f>
        <v>-9</v>
      </c>
      <c r="AD74" s="9">
        <f t="shared" ref="AD74:AD137" si="25">L74</f>
        <v>22</v>
      </c>
      <c r="AE74" s="1">
        <f>SIGN(AC74)*(ABS(AC74)*60+AD74)+(AC74=0)*AD74</f>
        <v>-562</v>
      </c>
      <c r="AG74" s="1">
        <f>AF76-AF71</f>
        <v>4</v>
      </c>
    </row>
    <row r="75" spans="1:33" ht="15" customHeight="1" x14ac:dyDescent="0.2">
      <c r="A75" s="3">
        <f t="shared" si="21"/>
        <v>45348</v>
      </c>
      <c r="B75" s="6">
        <f t="shared" si="22"/>
        <v>45348</v>
      </c>
      <c r="C75" s="39"/>
      <c r="D75" s="13"/>
      <c r="E75" s="13"/>
      <c r="F75" s="14"/>
      <c r="G75" s="57">
        <f>G74+0.01*(0.2*P76-0.04*(Q78+Q73))</f>
        <v>-20.5684</v>
      </c>
      <c r="H75" s="57">
        <f>H74+0.01*(0.2*M76-0.04*(N78+N73))</f>
        <v>-7.1604000000000001</v>
      </c>
      <c r="I75" s="57">
        <f>I74+0.2*((I79-I74)-360*(I79-I74&gt;0))+(I74+0.2*((I79-I74)-360*(I79-I74&gt;0))&lt;0)*360</f>
        <v>210.00800000000001</v>
      </c>
      <c r="J75" s="58">
        <f>J74+0.2*(J79-J74)</f>
        <v>970.8</v>
      </c>
      <c r="K75" s="56">
        <v>-8</v>
      </c>
      <c r="L75" s="47">
        <v>59</v>
      </c>
      <c r="M75" s="25"/>
      <c r="O75" s="2">
        <f>N78-N73</f>
        <v>-0.99999999999997868</v>
      </c>
      <c r="P75" s="25"/>
      <c r="R75" s="2">
        <f>Q78-Q73</f>
        <v>3.0000000000004405</v>
      </c>
      <c r="S75" s="42"/>
      <c r="T75" s="5">
        <f t="shared" si="17"/>
        <v>-13.171999999999997</v>
      </c>
      <c r="U75" s="5" t="b">
        <f t="shared" si="18"/>
        <v>0</v>
      </c>
      <c r="V75" s="5">
        <f t="shared" si="14"/>
        <v>0</v>
      </c>
      <c r="W75" s="5" t="e">
        <f t="shared" si="19"/>
        <v>#DIV/0!</v>
      </c>
      <c r="X75" s="1" t="e">
        <f t="shared" si="20"/>
        <v>#DIV/0!</v>
      </c>
      <c r="Z75" s="1" t="e">
        <f t="shared" si="15"/>
        <v>#DIV/0!</v>
      </c>
      <c r="AA75" s="1" t="e">
        <f t="shared" si="16"/>
        <v>#DIV/0!</v>
      </c>
      <c r="AB75" s="32">
        <f t="shared" si="23"/>
        <v>45348</v>
      </c>
      <c r="AC75" s="29">
        <f t="shared" si="24"/>
        <v>-8</v>
      </c>
      <c r="AD75" s="9">
        <f t="shared" si="25"/>
        <v>59</v>
      </c>
      <c r="AE75" s="9">
        <f>AE74+(0.2*AF76-0.04*(AG79+AG74))</f>
        <v>-539.64</v>
      </c>
    </row>
    <row r="76" spans="1:33" ht="15" customHeight="1" x14ac:dyDescent="0.2">
      <c r="A76" s="3">
        <f t="shared" si="21"/>
        <v>45349</v>
      </c>
      <c r="B76" s="6">
        <f t="shared" si="22"/>
        <v>45349</v>
      </c>
      <c r="C76" s="7"/>
      <c r="D76" s="13"/>
      <c r="E76" s="13"/>
      <c r="F76" s="14"/>
      <c r="G76" s="57">
        <f>G74+0.01*(0.4*P76-0.06*(Q78+Q73))</f>
        <v>-20.840599999999998</v>
      </c>
      <c r="H76" s="57">
        <f>H74+0.01*(0.4*M76-0.06*(N78+N73))</f>
        <v>-7.1785999999999994</v>
      </c>
      <c r="I76" s="57">
        <f>I74+0.4*((I79-I74)-360*(I79-I74&gt;0))+(I74+0.4*((I79-I74)-360*(I79-I74&gt;0))&lt;0)*360</f>
        <v>196.83600000000001</v>
      </c>
      <c r="J76" s="58">
        <f>J74+0.4*(J79-J74)</f>
        <v>970.6</v>
      </c>
      <c r="K76" s="56">
        <v>-8</v>
      </c>
      <c r="L76" s="47">
        <v>37</v>
      </c>
      <c r="M76" s="25">
        <f>(H79-H74)*100</f>
        <v>-8.0000000000000071</v>
      </c>
      <c r="P76" s="25">
        <f>100*(G79-G74)</f>
        <v>-133.00000000000017</v>
      </c>
      <c r="S76" s="41">
        <f>((I79-I74)*100-36000*(I79-I74&gt;0))</f>
        <v>-6586.0000000000018</v>
      </c>
      <c r="T76" s="5">
        <f t="shared" si="17"/>
        <v>-13.171999999999997</v>
      </c>
      <c r="U76" s="5" t="b">
        <f t="shared" si="18"/>
        <v>0</v>
      </c>
      <c r="V76" s="5">
        <f t="shared" si="14"/>
        <v>0</v>
      </c>
      <c r="W76" s="5" t="e">
        <f t="shared" si="19"/>
        <v>#DIV/0!</v>
      </c>
      <c r="X76" s="1" t="e">
        <f t="shared" si="20"/>
        <v>#DIV/0!</v>
      </c>
      <c r="Z76" s="1" t="e">
        <f t="shared" si="15"/>
        <v>#DIV/0!</v>
      </c>
      <c r="AA76" s="1" t="e">
        <f t="shared" si="16"/>
        <v>#DIV/0!</v>
      </c>
      <c r="AB76" s="32">
        <f t="shared" si="23"/>
        <v>45349</v>
      </c>
      <c r="AC76" s="29">
        <f t="shared" si="24"/>
        <v>-8</v>
      </c>
      <c r="AD76" s="9">
        <f t="shared" si="25"/>
        <v>37</v>
      </c>
      <c r="AE76" s="9">
        <f>AE74+(0.4*AF76-0.06*(AG79+AG74))</f>
        <v>-517.16</v>
      </c>
      <c r="AF76" s="1">
        <f>AE79-AE74</f>
        <v>113</v>
      </c>
    </row>
    <row r="77" spans="1:33" ht="15" customHeight="1" x14ac:dyDescent="0.2">
      <c r="A77" s="3">
        <f t="shared" si="21"/>
        <v>45350</v>
      </c>
      <c r="B77" s="6">
        <f t="shared" si="22"/>
        <v>45350</v>
      </c>
      <c r="C77" s="7"/>
      <c r="D77" s="13"/>
      <c r="E77" s="13"/>
      <c r="F77" s="14"/>
      <c r="G77" s="57">
        <f>G74+0.01*(0.6*P76-0.06*(Q78+Q73))</f>
        <v>-21.1066</v>
      </c>
      <c r="H77" s="57">
        <f>H74+0.01*(0.6*M76-0.06*(N78+N73))</f>
        <v>-7.1945999999999994</v>
      </c>
      <c r="I77" s="57">
        <f>I74+0.6*((I79-I74)-360*(I79-I74&gt;0))+(I74+0.6*((I79-I74)-360*(I79-I74&gt;0))&lt;0)*360</f>
        <v>183.66399999999999</v>
      </c>
      <c r="J77" s="58">
        <f>J74+0.6*(J79-J74)</f>
        <v>970.4</v>
      </c>
      <c r="K77" s="56">
        <v>-8</v>
      </c>
      <c r="L77" s="47">
        <v>14</v>
      </c>
      <c r="M77" s="25"/>
      <c r="P77" s="25"/>
      <c r="S77" s="42"/>
      <c r="T77" s="5">
        <f t="shared" si="17"/>
        <v>-13.172000000000025</v>
      </c>
      <c r="U77" s="5" t="b">
        <f t="shared" si="18"/>
        <v>0</v>
      </c>
      <c r="V77" s="5">
        <f t="shared" si="14"/>
        <v>0</v>
      </c>
      <c r="W77" s="5" t="e">
        <f t="shared" si="19"/>
        <v>#DIV/0!</v>
      </c>
      <c r="X77" s="1" t="e">
        <f t="shared" si="20"/>
        <v>#DIV/0!</v>
      </c>
      <c r="Z77" s="1" t="e">
        <f t="shared" si="15"/>
        <v>#DIV/0!</v>
      </c>
      <c r="AA77" s="1" t="e">
        <f t="shared" si="16"/>
        <v>#DIV/0!</v>
      </c>
      <c r="AB77" s="32">
        <f t="shared" si="23"/>
        <v>45350</v>
      </c>
      <c r="AC77" s="29">
        <f t="shared" si="24"/>
        <v>-8</v>
      </c>
      <c r="AD77" s="35">
        <f t="shared" si="25"/>
        <v>14</v>
      </c>
      <c r="AE77" s="9">
        <f>AE74+(0.6*AF76-0.06*(AG79+AG74))</f>
        <v>-494.56</v>
      </c>
    </row>
    <row r="78" spans="1:33" ht="15" customHeight="1" x14ac:dyDescent="0.2">
      <c r="A78" s="3">
        <f t="shared" si="21"/>
        <v>45351</v>
      </c>
      <c r="B78" s="6">
        <f t="shared" si="22"/>
        <v>45351</v>
      </c>
      <c r="C78" s="7"/>
      <c r="D78" s="13"/>
      <c r="E78" s="13"/>
      <c r="F78" s="14"/>
      <c r="G78" s="57">
        <f>G74+0.01*(0.8*P76-0.04*(Q78+Q73))</f>
        <v>-21.366399999999999</v>
      </c>
      <c r="H78" s="57">
        <f>H74+0.01*(0.8*M76-0.04*(N78+N73))</f>
        <v>-7.2084000000000001</v>
      </c>
      <c r="I78" s="57">
        <f>I74+0.8*((I79-I74)-360*(I79-I74&gt;0))+(I74+0.8*((I79-I74)-360*(I79-I74&gt;0))&lt;0)*360</f>
        <v>170.49199999999999</v>
      </c>
      <c r="J78" s="58">
        <f>J74+0.8*(J79-J74)</f>
        <v>970.2</v>
      </c>
      <c r="K78" s="56">
        <v>-7</v>
      </c>
      <c r="L78" s="47">
        <v>52</v>
      </c>
      <c r="M78" s="25"/>
      <c r="N78" s="2">
        <f>M81-M76</f>
        <v>4.9999999999999822</v>
      </c>
      <c r="P78" s="25"/>
      <c r="Q78" s="2">
        <f>P81-P76</f>
        <v>17.000000000000156</v>
      </c>
      <c r="S78" s="42"/>
      <c r="T78" s="5">
        <f t="shared" si="17"/>
        <v>-13.171999999999997</v>
      </c>
      <c r="U78" s="5" t="b">
        <f t="shared" si="18"/>
        <v>0</v>
      </c>
      <c r="V78" s="5">
        <f t="shared" si="14"/>
        <v>0</v>
      </c>
      <c r="W78" s="5" t="e">
        <f t="shared" si="19"/>
        <v>#DIV/0!</v>
      </c>
      <c r="X78" s="1" t="e">
        <f t="shared" si="20"/>
        <v>#DIV/0!</v>
      </c>
      <c r="Z78" s="1" t="e">
        <f t="shared" si="15"/>
        <v>#DIV/0!</v>
      </c>
      <c r="AA78" s="1" t="e">
        <f t="shared" si="16"/>
        <v>#DIV/0!</v>
      </c>
      <c r="AB78" s="32">
        <f t="shared" si="23"/>
        <v>45351</v>
      </c>
      <c r="AC78" s="29">
        <f t="shared" si="24"/>
        <v>-7</v>
      </c>
      <c r="AD78" s="9">
        <f t="shared" si="25"/>
        <v>52</v>
      </c>
      <c r="AE78" s="9">
        <f>AE74+(0.8*AF76-0.04*(AG79+AG74))</f>
        <v>-471.84</v>
      </c>
    </row>
    <row r="79" spans="1:33" ht="15" customHeight="1" x14ac:dyDescent="0.2">
      <c r="A79" s="17">
        <f t="shared" si="21"/>
        <v>45352</v>
      </c>
      <c r="B79" s="6">
        <f t="shared" si="22"/>
        <v>45352</v>
      </c>
      <c r="C79" s="7"/>
      <c r="D79" s="13"/>
      <c r="E79" s="13"/>
      <c r="F79" s="14"/>
      <c r="G79" s="55">
        <v>-21.62</v>
      </c>
      <c r="H79" s="55">
        <v>-7.22</v>
      </c>
      <c r="I79" s="55">
        <v>157.32</v>
      </c>
      <c r="J79" s="49">
        <v>970</v>
      </c>
      <c r="K79" s="56">
        <v>-7</v>
      </c>
      <c r="L79" s="47">
        <v>29</v>
      </c>
      <c r="M79" s="25"/>
      <c r="P79" s="25"/>
      <c r="S79" s="42"/>
      <c r="T79" s="5">
        <f t="shared" si="17"/>
        <v>-13.171999999999997</v>
      </c>
      <c r="U79" s="5" t="b">
        <f t="shared" si="18"/>
        <v>0</v>
      </c>
      <c r="V79" s="5">
        <f t="shared" si="14"/>
        <v>0</v>
      </c>
      <c r="W79" s="5" t="e">
        <f t="shared" si="19"/>
        <v>#DIV/0!</v>
      </c>
      <c r="X79" s="1" t="e">
        <f t="shared" si="20"/>
        <v>#DIV/0!</v>
      </c>
      <c r="Z79" s="1" t="e">
        <f t="shared" si="15"/>
        <v>#DIV/0!</v>
      </c>
      <c r="AA79" s="1" t="e">
        <f t="shared" si="16"/>
        <v>#DIV/0!</v>
      </c>
      <c r="AB79" s="32">
        <f t="shared" si="23"/>
        <v>45352</v>
      </c>
      <c r="AC79" s="29">
        <f t="shared" si="24"/>
        <v>-7</v>
      </c>
      <c r="AD79" s="9">
        <f t="shared" si="25"/>
        <v>29</v>
      </c>
      <c r="AE79" s="1">
        <f>SIGN(AC79)*(ABS(AC79)*60+AD79)+(AC79=0)*AD79</f>
        <v>-449</v>
      </c>
      <c r="AG79" s="1">
        <f>AF81-AF76</f>
        <v>2</v>
      </c>
    </row>
    <row r="80" spans="1:33" ht="15" customHeight="1" x14ac:dyDescent="0.2">
      <c r="A80" s="3">
        <f t="shared" si="21"/>
        <v>45353</v>
      </c>
      <c r="B80" s="6">
        <f t="shared" si="22"/>
        <v>45353</v>
      </c>
      <c r="C80" s="7"/>
      <c r="D80" s="13"/>
      <c r="E80" s="13"/>
      <c r="F80" s="14"/>
      <c r="G80" s="57">
        <f>G79+0.01*(0.2*P81-0.04*(Q83+Q78))</f>
        <v>-21.864800000000002</v>
      </c>
      <c r="H80" s="57">
        <f>H79+0.01*(0.2*M81-0.04*(N83+N78))</f>
        <v>-7.2299999999999995</v>
      </c>
      <c r="I80" s="57">
        <f>I79+0.2*((I84-I79)-360*(I84-I79&gt;0))+(I79+0.2*((I84-I79)-360*(I84-I79&gt;0))&lt;0)*360</f>
        <v>144.14599999999999</v>
      </c>
      <c r="J80" s="58">
        <f>J79+0.2*(J84-J79)</f>
        <v>969.8</v>
      </c>
      <c r="K80" s="56">
        <v>-7</v>
      </c>
      <c r="L80" s="47">
        <v>6</v>
      </c>
      <c r="M80" s="25"/>
      <c r="O80" s="2">
        <f>N83-N78</f>
        <v>0</v>
      </c>
      <c r="P80" s="25"/>
      <c r="R80" s="2">
        <f>Q83-Q78</f>
        <v>-1.9999999999999432</v>
      </c>
      <c r="S80" s="42"/>
      <c r="T80" s="5">
        <f t="shared" si="17"/>
        <v>-13.174000000000007</v>
      </c>
      <c r="U80" s="5" t="b">
        <f t="shared" si="18"/>
        <v>0</v>
      </c>
      <c r="V80" s="5">
        <f t="shared" si="14"/>
        <v>0</v>
      </c>
      <c r="W80" s="5" t="e">
        <f t="shared" si="19"/>
        <v>#DIV/0!</v>
      </c>
      <c r="X80" s="1" t="e">
        <f t="shared" si="20"/>
        <v>#DIV/0!</v>
      </c>
      <c r="Z80" s="1" t="e">
        <f t="shared" si="15"/>
        <v>#DIV/0!</v>
      </c>
      <c r="AA80" s="1" t="e">
        <f t="shared" si="16"/>
        <v>#DIV/0!</v>
      </c>
      <c r="AB80" s="32">
        <f t="shared" si="23"/>
        <v>45353</v>
      </c>
      <c r="AC80" s="29">
        <f t="shared" si="24"/>
        <v>-7</v>
      </c>
      <c r="AD80" s="9">
        <f t="shared" si="25"/>
        <v>6</v>
      </c>
      <c r="AE80" s="9">
        <f>AE79+(0.2*AF81-0.04*(AG84+AG79))</f>
        <v>-426.2</v>
      </c>
    </row>
    <row r="81" spans="1:35" ht="15" customHeight="1" x14ac:dyDescent="0.2">
      <c r="A81" s="3">
        <f t="shared" si="21"/>
        <v>45354</v>
      </c>
      <c r="B81" s="6">
        <f t="shared" si="22"/>
        <v>45354</v>
      </c>
      <c r="C81" s="7"/>
      <c r="D81" s="13"/>
      <c r="E81" s="13"/>
      <c r="F81" s="14"/>
      <c r="G81" s="57">
        <f>G79+0.01*(0.4*P81-0.06*(Q83+Q78))</f>
        <v>-22.103200000000001</v>
      </c>
      <c r="H81" s="57">
        <f>H79+0.01*(0.4*M81-0.06*(N83+N78))</f>
        <v>-7.2379999999999995</v>
      </c>
      <c r="I81" s="57">
        <f>I79+0.4*((I84-I79)-360*(I84-I79&gt;0))+(I79+0.4*((I84-I79)-360*(I84-I79&gt;0))&lt;0)*360</f>
        <v>130.97199999999998</v>
      </c>
      <c r="J81" s="58">
        <f>J79+0.4*(J84-J79)</f>
        <v>969.6</v>
      </c>
      <c r="K81" s="56">
        <v>-6</v>
      </c>
      <c r="L81" s="47">
        <v>43</v>
      </c>
      <c r="M81" s="25">
        <f>(H84-H79)*100</f>
        <v>-3.0000000000000249</v>
      </c>
      <c r="P81" s="25">
        <f>100*(G84-G79)</f>
        <v>-116.00000000000001</v>
      </c>
      <c r="S81" s="41">
        <f>((I84-I79)*100-36000*(I84-I79&gt;0))</f>
        <v>-6586.9999999999991</v>
      </c>
      <c r="T81" s="5">
        <f t="shared" si="17"/>
        <v>-13.174000000000007</v>
      </c>
      <c r="U81" s="5" t="b">
        <f t="shared" si="18"/>
        <v>0</v>
      </c>
      <c r="V81" s="5">
        <f t="shared" si="14"/>
        <v>0</v>
      </c>
      <c r="W81" s="5" t="e">
        <f t="shared" si="19"/>
        <v>#DIV/0!</v>
      </c>
      <c r="X81" s="1" t="e">
        <f t="shared" si="20"/>
        <v>#DIV/0!</v>
      </c>
      <c r="Z81" s="1" t="e">
        <f t="shared" si="15"/>
        <v>#DIV/0!</v>
      </c>
      <c r="AA81" s="1" t="e">
        <f t="shared" si="16"/>
        <v>#DIV/0!</v>
      </c>
      <c r="AB81" s="32">
        <f t="shared" si="23"/>
        <v>45354</v>
      </c>
      <c r="AC81" s="29">
        <f t="shared" si="24"/>
        <v>-6</v>
      </c>
      <c r="AD81" s="9">
        <f t="shared" si="25"/>
        <v>43</v>
      </c>
      <c r="AE81" s="9">
        <f>AE79+(0.4*AF81-0.06*(AG84+AG79))</f>
        <v>-403.3</v>
      </c>
      <c r="AF81" s="1">
        <f>AE84-AE79</f>
        <v>115</v>
      </c>
    </row>
    <row r="82" spans="1:35" ht="15" customHeight="1" x14ac:dyDescent="0.2">
      <c r="A82" s="3">
        <f t="shared" si="21"/>
        <v>45355</v>
      </c>
      <c r="B82" s="6">
        <f t="shared" si="22"/>
        <v>45355</v>
      </c>
      <c r="C82" s="7"/>
      <c r="D82" s="13"/>
      <c r="E82" s="13"/>
      <c r="F82" s="14"/>
      <c r="G82" s="57">
        <f>G79+0.01*(0.6*P81-0.06*(Q83+Q78))</f>
        <v>-22.3352</v>
      </c>
      <c r="H82" s="57">
        <f>H79+0.01*(0.6*M81-0.06*(N83+N78))</f>
        <v>-7.2439999999999998</v>
      </c>
      <c r="I82" s="57">
        <f>I79+0.6*((I84-I79)-360*(I84-I79&gt;0))+(I79+0.6*((I84-I79)-360*(I84-I79&gt;0))&lt;0)*360</f>
        <v>117.798</v>
      </c>
      <c r="J82" s="58">
        <f>J79+0.6*(J84-J79)</f>
        <v>969.4</v>
      </c>
      <c r="K82" s="56">
        <v>-6</v>
      </c>
      <c r="L82" s="47">
        <v>20</v>
      </c>
      <c r="M82" s="25"/>
      <c r="P82" s="25"/>
      <c r="S82" s="42"/>
      <c r="T82" s="5">
        <f t="shared" si="17"/>
        <v>-13.173999999999978</v>
      </c>
      <c r="U82" s="5" t="b">
        <f t="shared" si="18"/>
        <v>0</v>
      </c>
      <c r="V82" s="5">
        <f t="shared" si="14"/>
        <v>0</v>
      </c>
      <c r="W82" s="5" t="e">
        <f t="shared" si="19"/>
        <v>#DIV/0!</v>
      </c>
      <c r="X82" s="1" t="e">
        <f t="shared" si="20"/>
        <v>#DIV/0!</v>
      </c>
      <c r="Z82" s="1" t="e">
        <f t="shared" si="15"/>
        <v>#DIV/0!</v>
      </c>
      <c r="AA82" s="1" t="e">
        <f t="shared" si="16"/>
        <v>#DIV/0!</v>
      </c>
      <c r="AB82" s="32">
        <f t="shared" si="23"/>
        <v>45355</v>
      </c>
      <c r="AC82" s="29">
        <f t="shared" si="24"/>
        <v>-6</v>
      </c>
      <c r="AD82" s="9">
        <f t="shared" si="25"/>
        <v>20</v>
      </c>
      <c r="AE82" s="9">
        <f>AE79+(0.6*AF81-0.06*(AG84+AG79))</f>
        <v>-380.3</v>
      </c>
    </row>
    <row r="83" spans="1:35" ht="15" customHeight="1" x14ac:dyDescent="0.2">
      <c r="A83" s="3">
        <f t="shared" si="21"/>
        <v>45356</v>
      </c>
      <c r="B83" s="6">
        <f t="shared" si="22"/>
        <v>45356</v>
      </c>
      <c r="C83" s="7"/>
      <c r="D83" s="13"/>
      <c r="E83" s="13"/>
      <c r="F83" s="14"/>
      <c r="G83" s="57">
        <f>G79+0.01*(0.8*P81-0.04*(Q83+Q78))</f>
        <v>-22.5608</v>
      </c>
      <c r="H83" s="57">
        <f>H79+0.01*(0.8*M81-0.04*(N83+N78))</f>
        <v>-7.2480000000000002</v>
      </c>
      <c r="I83" s="57">
        <f>I79+0.8*((I84-I79)-360*(I84-I79&gt;0))+(I79+0.8*((I84-I79)-360*(I84-I79&gt;0))&lt;0)*360</f>
        <v>104.624</v>
      </c>
      <c r="J83" s="58">
        <f>J79+0.8*(J84-J79)</f>
        <v>969.2</v>
      </c>
      <c r="K83" s="56">
        <v>-5</v>
      </c>
      <c r="L83" s="47">
        <v>57</v>
      </c>
      <c r="M83" s="25"/>
      <c r="N83" s="2">
        <f>M86-M81</f>
        <v>4.9999999999999822</v>
      </c>
      <c r="P83" s="25"/>
      <c r="Q83" s="2">
        <f>P86-P81</f>
        <v>15.000000000000213</v>
      </c>
      <c r="S83" s="42"/>
      <c r="T83" s="5">
        <f t="shared" si="17"/>
        <v>-13.174000000000007</v>
      </c>
      <c r="U83" s="5" t="b">
        <f t="shared" si="18"/>
        <v>0</v>
      </c>
      <c r="V83" s="5">
        <f t="shared" si="14"/>
        <v>0</v>
      </c>
      <c r="W83" s="5" t="e">
        <f t="shared" si="19"/>
        <v>#DIV/0!</v>
      </c>
      <c r="X83" s="1" t="e">
        <f t="shared" si="20"/>
        <v>#DIV/0!</v>
      </c>
      <c r="Z83" s="1" t="e">
        <f t="shared" si="15"/>
        <v>#DIV/0!</v>
      </c>
      <c r="AA83" s="1" t="e">
        <f t="shared" si="16"/>
        <v>#DIV/0!</v>
      </c>
      <c r="AB83" s="32">
        <f t="shared" si="23"/>
        <v>45356</v>
      </c>
      <c r="AC83" s="29">
        <f t="shared" si="24"/>
        <v>-5</v>
      </c>
      <c r="AD83" s="35">
        <f t="shared" si="25"/>
        <v>57</v>
      </c>
      <c r="AE83" s="9">
        <f>AE79+(0.8*AF81-0.04*(AG84+AG79))</f>
        <v>-357.2</v>
      </c>
    </row>
    <row r="84" spans="1:35" ht="15" customHeight="1" x14ac:dyDescent="0.2">
      <c r="A84" s="17">
        <f t="shared" si="21"/>
        <v>45357</v>
      </c>
      <c r="B84" s="6">
        <f t="shared" si="22"/>
        <v>45357</v>
      </c>
      <c r="C84" s="7"/>
      <c r="D84" s="13"/>
      <c r="E84" s="13"/>
      <c r="F84" s="14"/>
      <c r="G84" s="55">
        <v>-22.78</v>
      </c>
      <c r="H84" s="55">
        <v>-7.25</v>
      </c>
      <c r="I84" s="55">
        <v>91.45</v>
      </c>
      <c r="J84" s="49">
        <v>969</v>
      </c>
      <c r="K84" s="56">
        <v>-5</v>
      </c>
      <c r="L84" s="47">
        <v>34</v>
      </c>
      <c r="M84" s="25"/>
      <c r="P84" s="25"/>
      <c r="S84" s="42"/>
      <c r="T84" s="5">
        <f t="shared" si="17"/>
        <v>-13.173999999999992</v>
      </c>
      <c r="U84" s="5" t="b">
        <f t="shared" si="18"/>
        <v>0</v>
      </c>
      <c r="V84" s="5">
        <f t="shared" si="14"/>
        <v>0</v>
      </c>
      <c r="W84" s="5" t="e">
        <f t="shared" si="19"/>
        <v>#DIV/0!</v>
      </c>
      <c r="X84" s="1" t="e">
        <f t="shared" si="20"/>
        <v>#DIV/0!</v>
      </c>
      <c r="Z84" s="1" t="e">
        <f t="shared" si="15"/>
        <v>#DIV/0!</v>
      </c>
      <c r="AA84" s="1" t="e">
        <f t="shared" si="16"/>
        <v>#DIV/0!</v>
      </c>
      <c r="AB84" s="32">
        <f t="shared" si="23"/>
        <v>45357</v>
      </c>
      <c r="AC84" s="29">
        <f t="shared" si="24"/>
        <v>-5</v>
      </c>
      <c r="AD84" s="9">
        <f t="shared" si="25"/>
        <v>34</v>
      </c>
      <c r="AE84" s="1">
        <f>SIGN(AC84)*(ABS(AC84)*60+AD84)+(AC84=0)*AD84</f>
        <v>-334</v>
      </c>
      <c r="AG84" s="1">
        <f>AF86-AF81</f>
        <v>3</v>
      </c>
    </row>
    <row r="85" spans="1:35" ht="15" customHeight="1" x14ac:dyDescent="0.2">
      <c r="A85" s="3">
        <f t="shared" si="21"/>
        <v>45358</v>
      </c>
      <c r="B85" s="6">
        <f t="shared" si="22"/>
        <v>45358</v>
      </c>
      <c r="C85" s="39"/>
      <c r="D85" s="13"/>
      <c r="E85" s="13"/>
      <c r="F85" s="14"/>
      <c r="G85" s="57">
        <f>G84+0.01*(0.2*P86-0.04*(Q88+Q83))</f>
        <v>-22.994800000000001</v>
      </c>
      <c r="H85" s="57">
        <f>H84+0.01*(0.2*M86-0.04*(N88+N83))</f>
        <v>-7.2504</v>
      </c>
      <c r="I85" s="57">
        <f>I84+0.2*((I89-I84)-360*(I89-I84&gt;0))+(I84+0.2*((I89-I84)-360*(I89-I84&gt;0))&lt;0)*360</f>
        <v>78.274000000000001</v>
      </c>
      <c r="J85" s="58">
        <f>J84+0.2*(J89-J84)</f>
        <v>968.8</v>
      </c>
      <c r="K85" s="56">
        <v>-5</v>
      </c>
      <c r="L85" s="47">
        <v>10</v>
      </c>
      <c r="M85" s="25"/>
      <c r="O85" s="2">
        <f>N88-N83</f>
        <v>1.0000000000000675</v>
      </c>
      <c r="P85" s="25"/>
      <c r="R85" s="2">
        <f>Q88-Q83</f>
        <v>1.9999999999996021</v>
      </c>
      <c r="S85" s="42"/>
      <c r="T85" s="5">
        <f t="shared" si="17"/>
        <v>-13.176000000000002</v>
      </c>
      <c r="U85" s="5" t="b">
        <f t="shared" si="18"/>
        <v>0</v>
      </c>
      <c r="V85" s="5">
        <f t="shared" si="14"/>
        <v>0</v>
      </c>
      <c r="W85" s="5" t="e">
        <f t="shared" si="19"/>
        <v>#DIV/0!</v>
      </c>
      <c r="X85" s="1" t="e">
        <f t="shared" si="20"/>
        <v>#DIV/0!</v>
      </c>
      <c r="Z85" s="1" t="e">
        <f t="shared" si="15"/>
        <v>#DIV/0!</v>
      </c>
      <c r="AA85" s="1" t="e">
        <f t="shared" si="16"/>
        <v>#DIV/0!</v>
      </c>
      <c r="AB85" s="32">
        <f t="shared" si="23"/>
        <v>45358</v>
      </c>
      <c r="AC85" s="29">
        <f t="shared" si="24"/>
        <v>-5</v>
      </c>
      <c r="AD85" s="9">
        <f t="shared" si="25"/>
        <v>10</v>
      </c>
      <c r="AE85" s="9">
        <f>AE84+(0.2*AF86-0.04*(AG89+AG84))</f>
        <v>-310.52</v>
      </c>
    </row>
    <row r="86" spans="1:35" ht="15" customHeight="1" x14ac:dyDescent="0.2">
      <c r="A86" s="3">
        <f t="shared" si="21"/>
        <v>45359</v>
      </c>
      <c r="B86" s="6">
        <f t="shared" si="22"/>
        <v>45359</v>
      </c>
      <c r="C86" s="7"/>
      <c r="D86" s="13"/>
      <c r="E86" s="13"/>
      <c r="F86" s="14"/>
      <c r="G86" s="57">
        <f>G84+0.01*(0.4*P86-0.06*(Q88+Q83))</f>
        <v>-23.203199999999999</v>
      </c>
      <c r="H86" s="57">
        <f>H84+0.01*(0.4*M86-0.06*(N88+N83))</f>
        <v>-7.2486000000000006</v>
      </c>
      <c r="I86" s="57">
        <f>I84+0.4*((I89-I84)-360*(I89-I84&gt;0))+(I84+0.4*((I89-I84)-360*(I89-I84&gt;0))&lt;0)*360</f>
        <v>65.097999999999999</v>
      </c>
      <c r="J86" s="58">
        <f>J84+0.4*(J89-J84)</f>
        <v>968.6</v>
      </c>
      <c r="K86" s="56">
        <v>-4</v>
      </c>
      <c r="L86" s="47">
        <v>47</v>
      </c>
      <c r="M86" s="25">
        <f>(H89-H84)*100</f>
        <v>1.9999999999999574</v>
      </c>
      <c r="P86" s="25">
        <f>100*(G89-G84)</f>
        <v>-100.9999999999998</v>
      </c>
      <c r="S86" s="41">
        <f>((I89-I84)*100-36000*(I89-I84&gt;0))</f>
        <v>-6588</v>
      </c>
      <c r="T86" s="5">
        <f t="shared" si="17"/>
        <v>-13.176000000000002</v>
      </c>
      <c r="U86" s="5" t="b">
        <f t="shared" si="18"/>
        <v>0</v>
      </c>
      <c r="V86" s="5">
        <f t="shared" si="14"/>
        <v>0</v>
      </c>
      <c r="W86" s="5" t="e">
        <f t="shared" si="19"/>
        <v>#DIV/0!</v>
      </c>
      <c r="X86" s="1" t="e">
        <f t="shared" si="20"/>
        <v>#DIV/0!</v>
      </c>
      <c r="Z86" s="1" t="e">
        <f t="shared" si="15"/>
        <v>#DIV/0!</v>
      </c>
      <c r="AA86" s="1" t="e">
        <f t="shared" si="16"/>
        <v>#DIV/0!</v>
      </c>
      <c r="AB86" s="32">
        <f t="shared" si="23"/>
        <v>45359</v>
      </c>
      <c r="AC86" s="29">
        <f t="shared" si="24"/>
        <v>-4</v>
      </c>
      <c r="AD86" s="9">
        <f t="shared" si="25"/>
        <v>47</v>
      </c>
      <c r="AE86" s="9">
        <f>AE84+(0.4*AF86-0.06*(AG89+AG84))</f>
        <v>-286.98</v>
      </c>
      <c r="AF86" s="1">
        <f>AE89-AE84</f>
        <v>118</v>
      </c>
    </row>
    <row r="87" spans="1:35" ht="15" customHeight="1" x14ac:dyDescent="0.2">
      <c r="A87" s="3">
        <f t="shared" si="21"/>
        <v>45360</v>
      </c>
      <c r="B87" s="6">
        <f t="shared" si="22"/>
        <v>45360</v>
      </c>
      <c r="C87" s="7"/>
      <c r="D87" s="13"/>
      <c r="E87" s="13"/>
      <c r="F87" s="14"/>
      <c r="G87" s="57">
        <f>G84+0.01*(0.6*P86-0.06*(Q88+Q83))</f>
        <v>-23.405200000000001</v>
      </c>
      <c r="H87" s="57">
        <f>H84+0.01*(0.6*M86-0.06*(N88+N83))</f>
        <v>-7.2446000000000002</v>
      </c>
      <c r="I87" s="57">
        <f>I84+0.6*((I89-I84)-360*(I89-I84&gt;0))+(I84+0.6*((I89-I84)-360*(I89-I84&gt;0))&lt;0)*360</f>
        <v>51.922000000000004</v>
      </c>
      <c r="J87" s="58">
        <f>J84+0.6*(J89-J84)</f>
        <v>968.4</v>
      </c>
      <c r="K87" s="56">
        <v>-4</v>
      </c>
      <c r="L87" s="47">
        <v>23</v>
      </c>
      <c r="M87" s="25"/>
      <c r="P87" s="25"/>
      <c r="S87" s="42"/>
      <c r="T87" s="5">
        <f t="shared" si="17"/>
        <v>-13.175999999999995</v>
      </c>
      <c r="U87" s="5" t="b">
        <f t="shared" si="18"/>
        <v>0</v>
      </c>
      <c r="V87" s="5">
        <f t="shared" si="14"/>
        <v>0</v>
      </c>
      <c r="W87" s="5" t="e">
        <f t="shared" si="19"/>
        <v>#DIV/0!</v>
      </c>
      <c r="X87" s="1" t="e">
        <f t="shared" si="20"/>
        <v>#DIV/0!</v>
      </c>
      <c r="Z87" s="1" t="e">
        <f t="shared" si="15"/>
        <v>#DIV/0!</v>
      </c>
      <c r="AA87" s="1" t="e">
        <f t="shared" si="16"/>
        <v>#DIV/0!</v>
      </c>
      <c r="AB87" s="32">
        <f t="shared" si="23"/>
        <v>45360</v>
      </c>
      <c r="AC87" s="29">
        <f t="shared" si="24"/>
        <v>-4</v>
      </c>
      <c r="AD87" s="9">
        <f t="shared" si="25"/>
        <v>23</v>
      </c>
      <c r="AE87" s="9">
        <f>AE84+(0.6*AF86-0.06*(AG89+AG84))</f>
        <v>-263.38</v>
      </c>
      <c r="AH87" s="29"/>
      <c r="AI87" s="30"/>
    </row>
    <row r="88" spans="1:35" ht="15" customHeight="1" x14ac:dyDescent="0.2">
      <c r="A88" s="3">
        <f t="shared" si="21"/>
        <v>45361</v>
      </c>
      <c r="B88" s="6">
        <f t="shared" si="22"/>
        <v>45361</v>
      </c>
      <c r="C88" s="7"/>
      <c r="D88" s="13"/>
      <c r="E88" s="13"/>
      <c r="F88" s="14"/>
      <c r="G88" s="57">
        <f>G84+0.01*(0.8*P86-0.04*(Q88+Q83))</f>
        <v>-23.6008</v>
      </c>
      <c r="H88" s="57">
        <f>H84+0.01*(0.8*M86-0.04*(N88+N83))</f>
        <v>-7.2384000000000004</v>
      </c>
      <c r="I88" s="57">
        <f>I84+0.8*((I89-I84)-360*(I89-I84&gt;0))+(I84+0.8*((I89-I84)-360*(I89-I84&gt;0))&lt;0)*360</f>
        <v>38.746000000000002</v>
      </c>
      <c r="J88" s="58">
        <f>J84+0.8*(J89-J84)</f>
        <v>968.2</v>
      </c>
      <c r="K88" s="56">
        <v>-4</v>
      </c>
      <c r="L88" s="47">
        <v>0</v>
      </c>
      <c r="M88" s="25"/>
      <c r="N88" s="2">
        <f>M91-M86</f>
        <v>6.0000000000000497</v>
      </c>
      <c r="P88" s="25"/>
      <c r="Q88" s="2">
        <f>P91-P86</f>
        <v>16.999999999999815</v>
      </c>
      <c r="S88" s="42"/>
      <c r="T88" s="5">
        <f t="shared" si="17"/>
        <v>-13.176000000000002</v>
      </c>
      <c r="U88" s="5" t="b">
        <f t="shared" si="18"/>
        <v>0</v>
      </c>
      <c r="V88" s="5">
        <f t="shared" ref="V88:V151" si="26">(U88=TRUE)*(T88-360)</f>
        <v>0</v>
      </c>
      <c r="W88" s="5" t="e">
        <f t="shared" si="19"/>
        <v>#DIV/0!</v>
      </c>
      <c r="X88" s="1" t="e">
        <f t="shared" si="20"/>
        <v>#DIV/0!</v>
      </c>
      <c r="Z88" s="1" t="e">
        <f t="shared" ref="Z88:Z151" si="27">INT(X88)</f>
        <v>#DIV/0!</v>
      </c>
      <c r="AA88" s="1" t="e">
        <f t="shared" ref="AA88:AA151" si="28">INT((X88-Z88)*60+0.5)</f>
        <v>#DIV/0!</v>
      </c>
      <c r="AB88" s="32">
        <f t="shared" si="23"/>
        <v>45361</v>
      </c>
      <c r="AC88" s="29">
        <f t="shared" si="24"/>
        <v>-4</v>
      </c>
      <c r="AD88" s="9">
        <f t="shared" si="25"/>
        <v>0</v>
      </c>
      <c r="AE88" s="9">
        <f>AE84+(0.8*AF86-0.04*(AG89+AG84))</f>
        <v>-239.72</v>
      </c>
      <c r="AH88" s="29"/>
      <c r="AI88" s="30"/>
    </row>
    <row r="89" spans="1:35" ht="15" customHeight="1" x14ac:dyDescent="0.2">
      <c r="A89" s="17">
        <f t="shared" si="21"/>
        <v>45362</v>
      </c>
      <c r="B89" s="6">
        <f t="shared" si="22"/>
        <v>45362</v>
      </c>
      <c r="C89" s="7"/>
      <c r="D89" s="13"/>
      <c r="E89" s="13"/>
      <c r="F89" s="14"/>
      <c r="G89" s="55">
        <v>-23.79</v>
      </c>
      <c r="H89" s="55">
        <v>-7.23</v>
      </c>
      <c r="I89" s="55">
        <v>25.57</v>
      </c>
      <c r="J89" s="49">
        <v>968</v>
      </c>
      <c r="K89" s="56">
        <v>-3</v>
      </c>
      <c r="L89" s="47">
        <v>36</v>
      </c>
      <c r="M89" s="25"/>
      <c r="P89" s="25"/>
      <c r="S89" s="42"/>
      <c r="T89" s="5">
        <f t="shared" si="17"/>
        <v>-13.176000000000002</v>
      </c>
      <c r="U89" s="5" t="b">
        <f t="shared" si="18"/>
        <v>0</v>
      </c>
      <c r="V89" s="5">
        <f t="shared" si="26"/>
        <v>0</v>
      </c>
      <c r="W89" s="5" t="e">
        <f t="shared" si="19"/>
        <v>#DIV/0!</v>
      </c>
      <c r="X89" s="1" t="e">
        <f t="shared" si="20"/>
        <v>#DIV/0!</v>
      </c>
      <c r="Z89" s="1" t="e">
        <f t="shared" si="27"/>
        <v>#DIV/0!</v>
      </c>
      <c r="AA89" s="1" t="e">
        <f t="shared" si="28"/>
        <v>#DIV/0!</v>
      </c>
      <c r="AB89" s="32">
        <f t="shared" si="23"/>
        <v>45362</v>
      </c>
      <c r="AC89" s="29">
        <f t="shared" si="24"/>
        <v>-3</v>
      </c>
      <c r="AD89" s="9">
        <f t="shared" si="25"/>
        <v>36</v>
      </c>
      <c r="AE89" s="1">
        <f>SIGN(AC89)*(ABS(AC89)*60+AD89)+(AC89=0)*AD89</f>
        <v>-216</v>
      </c>
      <c r="AG89" s="1">
        <f>AF91-AF86</f>
        <v>0</v>
      </c>
      <c r="AH89" s="29"/>
      <c r="AI89" s="30"/>
    </row>
    <row r="90" spans="1:35" ht="15" customHeight="1" x14ac:dyDescent="0.2">
      <c r="A90" s="3">
        <f t="shared" si="21"/>
        <v>45363</v>
      </c>
      <c r="B90" s="6">
        <f t="shared" si="22"/>
        <v>45363</v>
      </c>
      <c r="C90" s="7"/>
      <c r="D90" s="13"/>
      <c r="E90" s="13"/>
      <c r="F90" s="14"/>
      <c r="G90" s="57">
        <f>G89+0.01*(0.2*P91-0.04*(Q93+Q88))</f>
        <v>-23.971599999999999</v>
      </c>
      <c r="H90" s="57">
        <f>H89+0.01*(0.2*M91-0.04*(N93+N88))</f>
        <v>-7.2188000000000008</v>
      </c>
      <c r="I90" s="57">
        <f>I89+0.2*((I94-I89)-360*(I94-I89&gt;0))+(I89+0.2*((I94-I89)-360*(I94-I89&gt;0))&lt;0)*360</f>
        <v>12.390000000000004</v>
      </c>
      <c r="J90" s="58">
        <f>J89+0.2*(J94-J89)</f>
        <v>967.6</v>
      </c>
      <c r="K90" s="56">
        <v>-3</v>
      </c>
      <c r="L90" s="47">
        <v>13</v>
      </c>
      <c r="M90" s="25"/>
      <c r="O90" s="2">
        <f>N93-N88</f>
        <v>0</v>
      </c>
      <c r="P90" s="25"/>
      <c r="R90" s="2">
        <f>Q93-Q88</f>
        <v>0</v>
      </c>
      <c r="S90" s="42"/>
      <c r="T90" s="5">
        <f t="shared" si="17"/>
        <v>-13.179999999999996</v>
      </c>
      <c r="U90" s="5" t="b">
        <f t="shared" si="18"/>
        <v>0</v>
      </c>
      <c r="V90" s="5">
        <f t="shared" si="26"/>
        <v>0</v>
      </c>
      <c r="W90" s="5" t="e">
        <f t="shared" si="19"/>
        <v>#DIV/0!</v>
      </c>
      <c r="X90" s="1" t="e">
        <f t="shared" si="20"/>
        <v>#DIV/0!</v>
      </c>
      <c r="Z90" s="1" t="e">
        <f t="shared" si="27"/>
        <v>#DIV/0!</v>
      </c>
      <c r="AA90" s="1" t="e">
        <f t="shared" si="28"/>
        <v>#DIV/0!</v>
      </c>
      <c r="AB90" s="32">
        <f t="shared" si="23"/>
        <v>45363</v>
      </c>
      <c r="AC90" s="29">
        <f t="shared" si="24"/>
        <v>-3</v>
      </c>
      <c r="AD90" s="9">
        <f t="shared" si="25"/>
        <v>13</v>
      </c>
      <c r="AE90" s="9">
        <f>AE89+(0.2*AF91-0.04*(AG94+AG89))</f>
        <v>-192.44</v>
      </c>
      <c r="AH90" s="29"/>
      <c r="AI90" s="30"/>
    </row>
    <row r="91" spans="1:35" ht="15" customHeight="1" x14ac:dyDescent="0.2">
      <c r="A91" s="3">
        <f t="shared" si="21"/>
        <v>45364</v>
      </c>
      <c r="B91" s="6">
        <f t="shared" si="22"/>
        <v>45364</v>
      </c>
      <c r="C91" s="7">
        <v>2282</v>
      </c>
      <c r="D91" s="13"/>
      <c r="E91" s="13"/>
      <c r="F91" s="14"/>
      <c r="G91" s="57">
        <f>G89+0.01*(0.4*P91-0.06*(Q93+Q88))</f>
        <v>-24.1464</v>
      </c>
      <c r="H91" s="57">
        <f>H89+0.01*(0.4*M91-0.06*(N93+N88))</f>
        <v>-7.2052000000000005</v>
      </c>
      <c r="I91" s="57">
        <f>I89+0.4*((I94-I89)-360*(I94-I89&gt;0))+(I89+0.4*((I94-I89)-360*(I94-I89&gt;0))&lt;0)*360</f>
        <v>359.21000000000004</v>
      </c>
      <c r="J91" s="58">
        <f>J89+0.4*(J94-J89)</f>
        <v>967.2</v>
      </c>
      <c r="K91" s="56">
        <v>-2</v>
      </c>
      <c r="L91" s="47">
        <v>49</v>
      </c>
      <c r="M91" s="25">
        <f>(H94-H89)*100</f>
        <v>8.0000000000000071</v>
      </c>
      <c r="P91" s="25">
        <f>100*(G94-G89)</f>
        <v>-83.999999999999986</v>
      </c>
      <c r="S91" s="41">
        <f>((I94-I89)*100-36000*(I94-I89&gt;0))</f>
        <v>-6589.9999999999964</v>
      </c>
      <c r="T91" s="5">
        <f t="shared" si="17"/>
        <v>346.82000000000005</v>
      </c>
      <c r="U91" s="5" t="b">
        <f t="shared" si="18"/>
        <v>1</v>
      </c>
      <c r="V91" s="5">
        <f t="shared" si="26"/>
        <v>-13.17999999999995</v>
      </c>
      <c r="W91" s="5">
        <f t="shared" si="19"/>
        <v>7.5614567526555998</v>
      </c>
      <c r="X91" s="1">
        <f t="shared" si="20"/>
        <v>7.5614567526555998</v>
      </c>
      <c r="Y91" s="1">
        <v>2282</v>
      </c>
      <c r="Z91" s="1">
        <f t="shared" si="27"/>
        <v>7</v>
      </c>
      <c r="AA91" s="1">
        <f t="shared" si="28"/>
        <v>34</v>
      </c>
      <c r="AB91" s="32">
        <f t="shared" si="23"/>
        <v>45364</v>
      </c>
      <c r="AC91" s="29">
        <f t="shared" si="24"/>
        <v>-2</v>
      </c>
      <c r="AD91" s="9">
        <f t="shared" si="25"/>
        <v>49</v>
      </c>
      <c r="AE91" s="9">
        <f>AE89+(0.4*AF91-0.06*(AG94+AG89))</f>
        <v>-168.86</v>
      </c>
      <c r="AF91" s="1">
        <f>AE94-AE89</f>
        <v>118</v>
      </c>
    </row>
    <row r="92" spans="1:35" ht="15" customHeight="1" x14ac:dyDescent="0.2">
      <c r="A92" s="3">
        <f t="shared" si="21"/>
        <v>45365</v>
      </c>
      <c r="B92" s="6">
        <f t="shared" si="22"/>
        <v>45365</v>
      </c>
      <c r="C92" s="39">
        <v>0.31527777777777777</v>
      </c>
      <c r="D92" s="13"/>
      <c r="E92" s="13"/>
      <c r="F92" s="14"/>
      <c r="G92" s="57">
        <f>G89+0.01*(0.6*P91-0.06*(Q93+Q88))</f>
        <v>-24.314399999999999</v>
      </c>
      <c r="H92" s="57">
        <f>H89+0.01*(0.6*M91-0.06*(N93+N88))</f>
        <v>-7.1892000000000005</v>
      </c>
      <c r="I92" s="57">
        <f>I89+0.6*((I94-I89)-360*(I94-I89&gt;0))+(I89+0.6*((I94-I89)-360*(I94-I89&gt;0))&lt;0)*360</f>
        <v>346.03000000000003</v>
      </c>
      <c r="J92" s="58">
        <f>J89+0.6*(J94-J89)</f>
        <v>966.8</v>
      </c>
      <c r="K92" s="56">
        <v>-2</v>
      </c>
      <c r="L92" s="47">
        <v>25</v>
      </c>
      <c r="M92" s="25"/>
      <c r="P92" s="25"/>
      <c r="S92" s="42"/>
      <c r="T92" s="5">
        <f t="shared" si="17"/>
        <v>-13.180000000000007</v>
      </c>
      <c r="U92" s="5" t="b">
        <f t="shared" si="18"/>
        <v>0</v>
      </c>
      <c r="V92" s="5">
        <f t="shared" si="26"/>
        <v>0</v>
      </c>
      <c r="W92" s="5" t="e">
        <f t="shared" si="19"/>
        <v>#DIV/0!</v>
      </c>
      <c r="X92" s="1" t="e">
        <f t="shared" si="20"/>
        <v>#DIV/0!</v>
      </c>
      <c r="Z92" s="1" t="e">
        <f t="shared" si="27"/>
        <v>#DIV/0!</v>
      </c>
      <c r="AA92" s="1" t="e">
        <f t="shared" si="28"/>
        <v>#DIV/0!</v>
      </c>
      <c r="AB92" s="32">
        <f t="shared" si="23"/>
        <v>45365</v>
      </c>
      <c r="AC92" s="29">
        <f t="shared" si="24"/>
        <v>-2</v>
      </c>
      <c r="AD92" s="9">
        <f t="shared" si="25"/>
        <v>25</v>
      </c>
      <c r="AE92" s="9">
        <f>AE89+(0.6*AF91-0.06*(AG94+AG89))</f>
        <v>-145.26</v>
      </c>
    </row>
    <row r="93" spans="1:35" ht="15" customHeight="1" x14ac:dyDescent="0.2">
      <c r="A93" s="3">
        <f t="shared" si="21"/>
        <v>45366</v>
      </c>
      <c r="B93" s="6">
        <f t="shared" si="22"/>
        <v>45366</v>
      </c>
      <c r="C93" s="7"/>
      <c r="D93" s="13"/>
      <c r="E93" s="13"/>
      <c r="F93" s="14"/>
      <c r="G93" s="57">
        <f>G89+0.01*(0.8*P91-0.04*(Q93+Q88))</f>
        <v>-24.4756</v>
      </c>
      <c r="H93" s="57">
        <f>H89+0.01*(0.8*M91-0.04*(N93+N88))</f>
        <v>-7.1708000000000007</v>
      </c>
      <c r="I93" s="57">
        <f>I89+0.8*((I94-I89)-360*(I94-I89&gt;0))+(I89+0.8*((I94-I89)-360*(I94-I89&gt;0))&lt;0)*360</f>
        <v>332.85</v>
      </c>
      <c r="J93" s="58">
        <f>J89+0.8*(J94-J89)</f>
        <v>966.4</v>
      </c>
      <c r="K93" s="56">
        <v>-2</v>
      </c>
      <c r="L93" s="47">
        <v>2</v>
      </c>
      <c r="M93" s="25"/>
      <c r="N93" s="2">
        <f>M96-M91</f>
        <v>6.0000000000000497</v>
      </c>
      <c r="P93" s="25"/>
      <c r="Q93" s="2">
        <f>P96-P91</f>
        <v>16.999999999999815</v>
      </c>
      <c r="S93" s="42"/>
      <c r="T93" s="5">
        <f t="shared" si="17"/>
        <v>-13.180000000000007</v>
      </c>
      <c r="U93" s="5" t="b">
        <f t="shared" si="18"/>
        <v>0</v>
      </c>
      <c r="V93" s="5">
        <f t="shared" si="26"/>
        <v>0</v>
      </c>
      <c r="W93" s="5" t="e">
        <f t="shared" si="19"/>
        <v>#DIV/0!</v>
      </c>
      <c r="X93" s="1" t="e">
        <f t="shared" si="20"/>
        <v>#DIV/0!</v>
      </c>
      <c r="Z93" s="1" t="e">
        <f t="shared" si="27"/>
        <v>#DIV/0!</v>
      </c>
      <c r="AA93" s="1" t="e">
        <f t="shared" si="28"/>
        <v>#DIV/0!</v>
      </c>
      <c r="AB93" s="32">
        <f t="shared" si="23"/>
        <v>45366</v>
      </c>
      <c r="AC93" s="29">
        <f t="shared" si="24"/>
        <v>-2</v>
      </c>
      <c r="AD93" s="35">
        <f t="shared" si="25"/>
        <v>2</v>
      </c>
      <c r="AE93" s="9">
        <f>AE89+(0.8*AF91-0.04*(AG94+AG89))</f>
        <v>-121.64</v>
      </c>
    </row>
    <row r="94" spans="1:35" ht="15" customHeight="1" x14ac:dyDescent="0.2">
      <c r="A94" s="17">
        <f t="shared" si="21"/>
        <v>45367</v>
      </c>
      <c r="B94" s="6">
        <f t="shared" si="22"/>
        <v>45367</v>
      </c>
      <c r="C94" s="7"/>
      <c r="D94" s="13"/>
      <c r="E94" s="13"/>
      <c r="F94" s="14"/>
      <c r="G94" s="55">
        <v>-24.63</v>
      </c>
      <c r="H94" s="55">
        <v>-7.15</v>
      </c>
      <c r="I94" s="55">
        <v>319.67</v>
      </c>
      <c r="J94" s="49">
        <v>966</v>
      </c>
      <c r="K94" s="56">
        <v>-1</v>
      </c>
      <c r="L94" s="47">
        <v>38</v>
      </c>
      <c r="M94" s="25"/>
      <c r="P94" s="25"/>
      <c r="S94" s="42"/>
      <c r="T94" s="5">
        <f t="shared" si="17"/>
        <v>-13.180000000000007</v>
      </c>
      <c r="U94" s="5" t="b">
        <f t="shared" si="18"/>
        <v>0</v>
      </c>
      <c r="V94" s="5">
        <f t="shared" si="26"/>
        <v>0</v>
      </c>
      <c r="W94" s="5" t="e">
        <f t="shared" si="19"/>
        <v>#DIV/0!</v>
      </c>
      <c r="X94" s="1" t="e">
        <f t="shared" si="20"/>
        <v>#DIV/0!</v>
      </c>
      <c r="Z94" s="1" t="e">
        <f t="shared" si="27"/>
        <v>#DIV/0!</v>
      </c>
      <c r="AA94" s="1" t="e">
        <f t="shared" si="28"/>
        <v>#DIV/0!</v>
      </c>
      <c r="AB94" s="32">
        <f t="shared" si="23"/>
        <v>45367</v>
      </c>
      <c r="AC94" s="29">
        <f t="shared" si="24"/>
        <v>-1</v>
      </c>
      <c r="AD94" s="9">
        <f t="shared" si="25"/>
        <v>38</v>
      </c>
      <c r="AE94" s="1">
        <f>SIGN(AC94)*(ABS(AC94)*60+AD94)+(AC94=0)*AD94</f>
        <v>-98</v>
      </c>
      <c r="AG94" s="1">
        <f>AF96-AF91</f>
        <v>1</v>
      </c>
    </row>
    <row r="95" spans="1:35" ht="15" customHeight="1" x14ac:dyDescent="0.2">
      <c r="A95" s="3">
        <f t="shared" si="21"/>
        <v>45368</v>
      </c>
      <c r="B95" s="6">
        <f t="shared" si="22"/>
        <v>45368</v>
      </c>
      <c r="C95" s="7"/>
      <c r="D95" s="13"/>
      <c r="E95" s="13"/>
      <c r="F95" s="14"/>
      <c r="G95" s="57">
        <f>G94+0.01*(0.2*P96-0.04*(Q98+Q93))</f>
        <v>-24.777999999999999</v>
      </c>
      <c r="H95" s="57">
        <f>H94+0.01*(0.2*M96-0.04*(N98+N93))</f>
        <v>-7.1264000000000003</v>
      </c>
      <c r="I95" s="57">
        <f>I94+0.2*((I99-I94)-360*(I99-I94&gt;0))+(I94+0.2*((I99-I94)-360*(I99-I94&gt;0))&lt;0)*360</f>
        <v>306.488</v>
      </c>
      <c r="J95" s="58">
        <f>J94+0.2*(J99-J94)</f>
        <v>965.8</v>
      </c>
      <c r="K95" s="56">
        <v>-1</v>
      </c>
      <c r="L95" s="47">
        <v>14</v>
      </c>
      <c r="M95" s="25"/>
      <c r="O95" s="2">
        <f>N98-N93</f>
        <v>-1.0000000000001563</v>
      </c>
      <c r="P95" s="25"/>
      <c r="R95" s="2">
        <f>Q98-Q93</f>
        <v>1.0000000000005116</v>
      </c>
      <c r="S95" s="42"/>
      <c r="T95" s="5">
        <f t="shared" si="17"/>
        <v>-13.182000000000016</v>
      </c>
      <c r="U95" s="5" t="b">
        <f t="shared" si="18"/>
        <v>0</v>
      </c>
      <c r="V95" s="5">
        <f t="shared" si="26"/>
        <v>0</v>
      </c>
      <c r="W95" s="5" t="e">
        <f t="shared" si="19"/>
        <v>#DIV/0!</v>
      </c>
      <c r="X95" s="1" t="e">
        <f t="shared" si="20"/>
        <v>#DIV/0!</v>
      </c>
      <c r="Z95" s="1" t="e">
        <f t="shared" si="27"/>
        <v>#DIV/0!</v>
      </c>
      <c r="AA95" s="1" t="e">
        <f t="shared" si="28"/>
        <v>#DIV/0!</v>
      </c>
      <c r="AB95" s="32">
        <f t="shared" si="23"/>
        <v>45368</v>
      </c>
      <c r="AC95" s="29">
        <f t="shared" si="24"/>
        <v>-1</v>
      </c>
      <c r="AD95" s="9">
        <f t="shared" si="25"/>
        <v>14</v>
      </c>
      <c r="AE95" s="9">
        <f>AE94+(0.2*AF96-0.04*(AG99+AG94))</f>
        <v>-74.2</v>
      </c>
    </row>
    <row r="96" spans="1:35" ht="15" customHeight="1" x14ac:dyDescent="0.2">
      <c r="A96" s="3">
        <f t="shared" si="21"/>
        <v>45369</v>
      </c>
      <c r="B96" s="6">
        <f t="shared" si="22"/>
        <v>45369</v>
      </c>
      <c r="C96" s="39"/>
      <c r="D96" s="13"/>
      <c r="E96" s="13"/>
      <c r="F96" s="14"/>
      <c r="G96" s="57">
        <f>G94+0.01*(0.4*P96-0.06*(Q98+Q93))</f>
        <v>-24.919</v>
      </c>
      <c r="H96" s="57">
        <f>H94+0.01*(0.4*M96-0.06*(N98+N93))</f>
        <v>-7.1006</v>
      </c>
      <c r="I96" s="57">
        <f>I94+0.4*((I99-I94)-360*(I99-I94&gt;0))+(I94+0.4*((I99-I94)-360*(I99-I94&gt;0))&lt;0)*360</f>
        <v>293.30599999999998</v>
      </c>
      <c r="J96" s="58">
        <f>J94+0.4*(J99-J94)</f>
        <v>965.6</v>
      </c>
      <c r="K96" s="56">
        <v>0</v>
      </c>
      <c r="L96" s="47">
        <v>-51</v>
      </c>
      <c r="M96" s="25">
        <f>(H99-H94)*100</f>
        <v>14.000000000000057</v>
      </c>
      <c r="P96" s="25">
        <f>100*(G99-G94)</f>
        <v>-67.000000000000171</v>
      </c>
      <c r="S96" s="41">
        <f>((I99-I94)*100-36000*(I99-I94&gt;0))</f>
        <v>-6591.0000000000027</v>
      </c>
      <c r="T96" s="5">
        <f t="shared" si="17"/>
        <v>-13.182000000000016</v>
      </c>
      <c r="U96" s="5" t="b">
        <f t="shared" si="18"/>
        <v>0</v>
      </c>
      <c r="V96" s="5">
        <f t="shared" si="26"/>
        <v>0</v>
      </c>
      <c r="W96" s="5" t="e">
        <f t="shared" si="19"/>
        <v>#DIV/0!</v>
      </c>
      <c r="X96" s="1" t="e">
        <f t="shared" si="20"/>
        <v>#DIV/0!</v>
      </c>
      <c r="Z96" s="1" t="e">
        <f t="shared" si="27"/>
        <v>#DIV/0!</v>
      </c>
      <c r="AA96" s="1" t="e">
        <f t="shared" si="28"/>
        <v>#DIV/0!</v>
      </c>
      <c r="AB96" s="32">
        <f t="shared" si="23"/>
        <v>45369</v>
      </c>
      <c r="AC96" s="29">
        <f t="shared" si="24"/>
        <v>0</v>
      </c>
      <c r="AD96" s="9">
        <f t="shared" si="25"/>
        <v>-51</v>
      </c>
      <c r="AE96" s="9">
        <f>AE94+(0.4*AF96-0.06*(AG99+AG94))</f>
        <v>-50.4</v>
      </c>
      <c r="AF96" s="1">
        <f>AE99-AE94</f>
        <v>119</v>
      </c>
    </row>
    <row r="97" spans="1:33" ht="15" customHeight="1" x14ac:dyDescent="0.2">
      <c r="A97" s="3">
        <f t="shared" si="21"/>
        <v>45370</v>
      </c>
      <c r="B97" s="6">
        <f t="shared" si="22"/>
        <v>45370</v>
      </c>
      <c r="C97" s="7"/>
      <c r="D97" s="13"/>
      <c r="E97" s="13"/>
      <c r="F97" s="14"/>
      <c r="G97" s="57">
        <f>G94+0.01*(0.6*P96-0.06*(Q98+Q93))</f>
        <v>-25.053000000000001</v>
      </c>
      <c r="H97" s="57">
        <f>H94+0.01*(0.6*M96-0.06*(N98+N93))</f>
        <v>-7.0725999999999996</v>
      </c>
      <c r="I97" s="57">
        <f>I94+0.6*((I99-I94)-360*(I99-I94&gt;0))+(I94+0.6*((I99-I94)-360*(I99-I94&gt;0))&lt;0)*360</f>
        <v>280.12400000000002</v>
      </c>
      <c r="J97" s="58">
        <f>J94+0.6*(J99-J94)</f>
        <v>965.4</v>
      </c>
      <c r="K97" s="56">
        <v>0</v>
      </c>
      <c r="L97" s="47">
        <v>-27</v>
      </c>
      <c r="M97" s="25"/>
      <c r="P97" s="25"/>
      <c r="S97" s="42"/>
      <c r="T97" s="5">
        <f t="shared" si="17"/>
        <v>-13.18199999999996</v>
      </c>
      <c r="U97" s="5" t="b">
        <f t="shared" si="18"/>
        <v>0</v>
      </c>
      <c r="V97" s="5">
        <f t="shared" si="26"/>
        <v>0</v>
      </c>
      <c r="W97" s="5" t="e">
        <f t="shared" si="19"/>
        <v>#DIV/0!</v>
      </c>
      <c r="X97" s="1" t="e">
        <f t="shared" si="20"/>
        <v>#DIV/0!</v>
      </c>
      <c r="Z97" s="1" t="e">
        <f t="shared" si="27"/>
        <v>#DIV/0!</v>
      </c>
      <c r="AA97" s="1" t="e">
        <f t="shared" si="28"/>
        <v>#DIV/0!</v>
      </c>
      <c r="AB97" s="32">
        <f t="shared" si="23"/>
        <v>45370</v>
      </c>
      <c r="AC97" s="29">
        <f t="shared" si="24"/>
        <v>0</v>
      </c>
      <c r="AD97" s="35">
        <f t="shared" si="25"/>
        <v>-27</v>
      </c>
      <c r="AE97" s="9">
        <f>AE94+(0.6*AF96-0.06*(AG99+AG94))</f>
        <v>-26.600000000000009</v>
      </c>
    </row>
    <row r="98" spans="1:33" ht="15" customHeight="1" x14ac:dyDescent="0.2">
      <c r="A98" s="3">
        <f t="shared" si="21"/>
        <v>45371</v>
      </c>
      <c r="B98" s="6">
        <f t="shared" si="22"/>
        <v>45371</v>
      </c>
      <c r="C98" s="7"/>
      <c r="D98" s="13"/>
      <c r="E98" s="13"/>
      <c r="F98" s="14"/>
      <c r="G98" s="57">
        <f>G94+0.01*(0.8*P96-0.04*(Q98+Q93))</f>
        <v>-25.18</v>
      </c>
      <c r="H98" s="57">
        <f>H94+0.01*(0.8*M96-0.04*(N98+N93))</f>
        <v>-7.0423999999999998</v>
      </c>
      <c r="I98" s="57">
        <f>I94+0.8*((I99-I94)-360*(I99-I94&gt;0))+(I94+0.8*((I99-I94)-360*(I99-I94&gt;0))&lt;0)*360</f>
        <v>266.94200000000001</v>
      </c>
      <c r="J98" s="58">
        <f>J94+0.8*(J99-J94)</f>
        <v>965.2</v>
      </c>
      <c r="K98" s="56">
        <v>0</v>
      </c>
      <c r="L98" s="47">
        <v>-3</v>
      </c>
      <c r="M98" s="25"/>
      <c r="N98" s="2">
        <f>M101-M96</f>
        <v>4.9999999999998934</v>
      </c>
      <c r="P98" s="25"/>
      <c r="Q98" s="2">
        <f>P101-P96</f>
        <v>18.000000000000327</v>
      </c>
      <c r="S98" s="42"/>
      <c r="T98" s="5">
        <f t="shared" si="17"/>
        <v>-13.182000000000016</v>
      </c>
      <c r="U98" s="5" t="b">
        <f t="shared" si="18"/>
        <v>0</v>
      </c>
      <c r="V98" s="5">
        <f t="shared" si="26"/>
        <v>0</v>
      </c>
      <c r="W98" s="5" t="e">
        <f t="shared" si="19"/>
        <v>#DIV/0!</v>
      </c>
      <c r="X98" s="1" t="e">
        <f t="shared" si="20"/>
        <v>#DIV/0!</v>
      </c>
      <c r="Z98" s="1" t="e">
        <f t="shared" si="27"/>
        <v>#DIV/0!</v>
      </c>
      <c r="AA98" s="1" t="e">
        <f t="shared" si="28"/>
        <v>#DIV/0!</v>
      </c>
      <c r="AB98" s="32">
        <f t="shared" si="23"/>
        <v>45371</v>
      </c>
      <c r="AC98" s="29">
        <f t="shared" si="24"/>
        <v>0</v>
      </c>
      <c r="AD98" s="9">
        <f t="shared" si="25"/>
        <v>-3</v>
      </c>
      <c r="AE98" s="9">
        <f>AE94+(0.8*AF96-0.04*(AG99+AG94))</f>
        <v>-2.7999999999999972</v>
      </c>
    </row>
    <row r="99" spans="1:33" ht="15" customHeight="1" x14ac:dyDescent="0.2">
      <c r="A99" s="17">
        <f t="shared" si="21"/>
        <v>45372</v>
      </c>
      <c r="B99" s="6">
        <f t="shared" si="22"/>
        <v>45372</v>
      </c>
      <c r="C99" s="7"/>
      <c r="D99" s="13"/>
      <c r="E99" s="13"/>
      <c r="F99" s="14"/>
      <c r="G99" s="55">
        <v>-25.3</v>
      </c>
      <c r="H99" s="55">
        <v>-7.01</v>
      </c>
      <c r="I99" s="55">
        <v>253.76</v>
      </c>
      <c r="J99" s="49">
        <v>965</v>
      </c>
      <c r="K99" s="56">
        <v>0</v>
      </c>
      <c r="L99" s="47">
        <v>21</v>
      </c>
      <c r="M99" s="25"/>
      <c r="P99" s="25"/>
      <c r="S99" s="42"/>
      <c r="T99" s="5">
        <f t="shared" si="17"/>
        <v>-13.182000000000016</v>
      </c>
      <c r="U99" s="5" t="b">
        <f t="shared" si="18"/>
        <v>0</v>
      </c>
      <c r="V99" s="5">
        <f t="shared" si="26"/>
        <v>0</v>
      </c>
      <c r="W99" s="5" t="e">
        <f t="shared" si="19"/>
        <v>#DIV/0!</v>
      </c>
      <c r="X99" s="1" t="e">
        <f t="shared" si="20"/>
        <v>#DIV/0!</v>
      </c>
      <c r="Z99" s="1" t="e">
        <f t="shared" si="27"/>
        <v>#DIV/0!</v>
      </c>
      <c r="AA99" s="1" t="e">
        <f t="shared" si="28"/>
        <v>#DIV/0!</v>
      </c>
      <c r="AB99" s="32">
        <f t="shared" si="23"/>
        <v>45372</v>
      </c>
      <c r="AC99" s="29">
        <f t="shared" si="24"/>
        <v>0</v>
      </c>
      <c r="AD99" s="9">
        <f t="shared" si="25"/>
        <v>21</v>
      </c>
      <c r="AE99" s="1">
        <f>SIGN(AC99)*(ABS(AC99)*60+AD99)+(AC99=0)*AD99</f>
        <v>21</v>
      </c>
      <c r="AG99" s="1">
        <f>AF101-AF96</f>
        <v>-1</v>
      </c>
    </row>
    <row r="100" spans="1:33" ht="15" customHeight="1" x14ac:dyDescent="0.2">
      <c r="A100" s="3">
        <f t="shared" si="21"/>
        <v>45373</v>
      </c>
      <c r="B100" s="6">
        <f t="shared" si="22"/>
        <v>45373</v>
      </c>
      <c r="C100" s="7"/>
      <c r="D100" s="13"/>
      <c r="E100" s="13"/>
      <c r="F100" s="14"/>
      <c r="G100" s="57">
        <f>G99+0.01*(0.2*P101-0.04*(Q103+Q98))</f>
        <v>-25.411999999999999</v>
      </c>
      <c r="H100" s="57">
        <f>H99+0.01*(0.2*M101-0.04*(N103+N98))</f>
        <v>-6.9756</v>
      </c>
      <c r="I100" s="57">
        <f>I99+0.2*((I104-I99)-360*(I104-I99&gt;0))+(I99+0.2*((I104-I99)-360*(I104-I99&gt;0))&lt;0)*360</f>
        <v>240.57399999999998</v>
      </c>
      <c r="J100" s="58">
        <f>J99+0.2*(J104-J99)</f>
        <v>964.8</v>
      </c>
      <c r="K100" s="56">
        <v>0</v>
      </c>
      <c r="L100" s="47">
        <v>44</v>
      </c>
      <c r="M100" s="25"/>
      <c r="O100" s="2">
        <f>N103-N98</f>
        <v>-0.99999999999980105</v>
      </c>
      <c r="P100" s="25"/>
      <c r="R100" s="2">
        <f>Q103-Q98</f>
        <v>-1.0000000000005116</v>
      </c>
      <c r="S100" s="42"/>
      <c r="T100" s="5">
        <f t="shared" si="17"/>
        <v>-13.186000000000007</v>
      </c>
      <c r="U100" s="5" t="b">
        <f t="shared" si="18"/>
        <v>0</v>
      </c>
      <c r="V100" s="5">
        <f t="shared" si="26"/>
        <v>0</v>
      </c>
      <c r="W100" s="5" t="e">
        <f t="shared" si="19"/>
        <v>#DIV/0!</v>
      </c>
      <c r="X100" s="1" t="e">
        <f t="shared" si="20"/>
        <v>#DIV/0!</v>
      </c>
      <c r="Z100" s="1" t="e">
        <f t="shared" si="27"/>
        <v>#DIV/0!</v>
      </c>
      <c r="AA100" s="1" t="e">
        <f t="shared" si="28"/>
        <v>#DIV/0!</v>
      </c>
      <c r="AB100" s="32">
        <f t="shared" si="23"/>
        <v>45373</v>
      </c>
      <c r="AC100" s="29">
        <f t="shared" si="24"/>
        <v>0</v>
      </c>
      <c r="AD100" s="9">
        <f t="shared" si="25"/>
        <v>44</v>
      </c>
      <c r="AE100" s="9">
        <f>AE99+(0.2*AF101-0.04*(AG104+AG99))</f>
        <v>44.68</v>
      </c>
    </row>
    <row r="101" spans="1:33" ht="15" customHeight="1" x14ac:dyDescent="0.2">
      <c r="A101" s="3">
        <f t="shared" si="21"/>
        <v>45374</v>
      </c>
      <c r="B101" s="6">
        <f t="shared" si="22"/>
        <v>45374</v>
      </c>
      <c r="C101" s="7"/>
      <c r="D101" s="13"/>
      <c r="E101" s="13"/>
      <c r="F101" s="14"/>
      <c r="G101" s="57">
        <f>G99+0.01*(0.4*P101-0.06*(Q103+Q98))</f>
        <v>-25.516999999999999</v>
      </c>
      <c r="H101" s="57">
        <f>H99+0.01*(0.4*M101-0.06*(N103+N98))</f>
        <v>-6.9394</v>
      </c>
      <c r="I101" s="57">
        <f>I99+0.4*((I104-I99)-360*(I104-I99&gt;0))+(I99+0.4*((I104-I99)-360*(I104-I99&gt;0))&lt;0)*360</f>
        <v>227.38800000000001</v>
      </c>
      <c r="J101" s="58">
        <f>J99+0.4*(J104-J99)</f>
        <v>964.6</v>
      </c>
      <c r="K101" s="56">
        <v>1</v>
      </c>
      <c r="L101" s="47">
        <v>8</v>
      </c>
      <c r="M101" s="25">
        <f>(H104-H99)*100</f>
        <v>18.99999999999995</v>
      </c>
      <c r="P101" s="25">
        <f>100*(G104-G99)</f>
        <v>-48.999999999999844</v>
      </c>
      <c r="S101" s="33">
        <f>((I104-I99)*100-36000*(I104-I99&gt;0))</f>
        <v>-6592.9999999999982</v>
      </c>
      <c r="T101" s="5">
        <f t="shared" si="17"/>
        <v>-13.185999999999979</v>
      </c>
      <c r="U101" s="5" t="b">
        <f t="shared" si="18"/>
        <v>0</v>
      </c>
      <c r="V101" s="5">
        <f t="shared" si="26"/>
        <v>0</v>
      </c>
      <c r="W101" s="5" t="e">
        <f t="shared" si="19"/>
        <v>#DIV/0!</v>
      </c>
      <c r="X101" s="1" t="e">
        <f t="shared" si="20"/>
        <v>#DIV/0!</v>
      </c>
      <c r="Z101" s="1" t="e">
        <f t="shared" si="27"/>
        <v>#DIV/0!</v>
      </c>
      <c r="AA101" s="1" t="e">
        <f t="shared" si="28"/>
        <v>#DIV/0!</v>
      </c>
      <c r="AB101" s="32">
        <f t="shared" si="23"/>
        <v>45374</v>
      </c>
      <c r="AC101" s="29">
        <f t="shared" si="24"/>
        <v>1</v>
      </c>
      <c r="AD101" s="9">
        <f t="shared" si="25"/>
        <v>8</v>
      </c>
      <c r="AE101" s="9">
        <f>AE99+(0.4*AF101-0.06*(AG104+AG99))</f>
        <v>68.319999999999993</v>
      </c>
      <c r="AF101" s="1">
        <f>AE104-AE99</f>
        <v>118</v>
      </c>
    </row>
    <row r="102" spans="1:33" ht="15" customHeight="1" x14ac:dyDescent="0.2">
      <c r="A102" s="3">
        <f t="shared" si="21"/>
        <v>45375</v>
      </c>
      <c r="B102" s="6">
        <f t="shared" si="22"/>
        <v>45375</v>
      </c>
      <c r="C102" s="39"/>
      <c r="D102" s="13"/>
      <c r="E102" s="13"/>
      <c r="F102" s="14"/>
      <c r="G102" s="57">
        <f>G99+0.01*(0.6*P101-0.06*(Q103+Q98))</f>
        <v>-25.614999999999998</v>
      </c>
      <c r="H102" s="57">
        <f>H99+0.01*(0.6*M101-0.06*(N103+N98))</f>
        <v>-6.9013999999999998</v>
      </c>
      <c r="I102" s="57">
        <f>I99+0.6*((I104-I99)-360*(I104-I99&gt;0))+(I99+0.6*((I104-I99)-360*(I104-I99&gt;0))&lt;0)*360</f>
        <v>214.202</v>
      </c>
      <c r="J102" s="58">
        <f>J99+0.6*(J104-J99)</f>
        <v>964.4</v>
      </c>
      <c r="K102" s="56">
        <v>1</v>
      </c>
      <c r="L102" s="47">
        <v>32</v>
      </c>
      <c r="M102" s="25"/>
      <c r="P102" s="25"/>
      <c r="S102" s="42"/>
      <c r="T102" s="5">
        <f t="shared" si="17"/>
        <v>-13.186000000000007</v>
      </c>
      <c r="U102" s="5" t="b">
        <f t="shared" si="18"/>
        <v>0</v>
      </c>
      <c r="V102" s="5">
        <f t="shared" si="26"/>
        <v>0</v>
      </c>
      <c r="W102" s="5" t="e">
        <f t="shared" si="19"/>
        <v>#DIV/0!</v>
      </c>
      <c r="X102" s="1" t="e">
        <f t="shared" si="20"/>
        <v>#DIV/0!</v>
      </c>
      <c r="Z102" s="1" t="e">
        <f t="shared" si="27"/>
        <v>#DIV/0!</v>
      </c>
      <c r="AA102" s="1" t="e">
        <f t="shared" si="28"/>
        <v>#DIV/0!</v>
      </c>
      <c r="AB102" s="32">
        <f t="shared" si="23"/>
        <v>45375</v>
      </c>
      <c r="AC102" s="29">
        <f t="shared" si="24"/>
        <v>1</v>
      </c>
      <c r="AD102" s="9">
        <f t="shared" si="25"/>
        <v>32</v>
      </c>
      <c r="AE102" s="9">
        <f>AE99+(0.6*AF101-0.06*(AG104+AG99))</f>
        <v>91.92</v>
      </c>
    </row>
    <row r="103" spans="1:33" ht="15" customHeight="1" x14ac:dyDescent="0.2">
      <c r="A103" s="3">
        <f t="shared" si="21"/>
        <v>45376</v>
      </c>
      <c r="B103" s="6">
        <f t="shared" si="22"/>
        <v>45376</v>
      </c>
      <c r="C103" s="7"/>
      <c r="D103" s="13"/>
      <c r="E103" s="13"/>
      <c r="F103" s="14"/>
      <c r="G103" s="57">
        <f>G99+0.01*(0.8*P101-0.04*(Q103+Q98))</f>
        <v>-25.706</v>
      </c>
      <c r="H103" s="57">
        <f>H99+0.01*(0.8*M101-0.04*(N103+N98))</f>
        <v>-6.8616000000000001</v>
      </c>
      <c r="I103" s="57">
        <f>I99+0.8*((I104-I99)-360*(I104-I99&gt;0))+(I99+0.8*((I104-I99)-360*(I104-I99&gt;0))&lt;0)*360</f>
        <v>201.01600000000002</v>
      </c>
      <c r="J103" s="58">
        <f>J99+0.8*(J104-J99)</f>
        <v>964.2</v>
      </c>
      <c r="K103" s="56">
        <v>1</v>
      </c>
      <c r="L103" s="47">
        <v>55</v>
      </c>
      <c r="M103" s="25"/>
      <c r="N103" s="2">
        <f>M106-M101</f>
        <v>4.0000000000000924</v>
      </c>
      <c r="P103" s="25"/>
      <c r="Q103" s="2">
        <f>P106-P101</f>
        <v>16.999999999999815</v>
      </c>
      <c r="S103" s="42"/>
      <c r="T103" s="5">
        <f t="shared" si="17"/>
        <v>-13.185999999999979</v>
      </c>
      <c r="U103" s="5" t="b">
        <f t="shared" si="18"/>
        <v>0</v>
      </c>
      <c r="V103" s="5">
        <f t="shared" si="26"/>
        <v>0</v>
      </c>
      <c r="W103" s="5" t="e">
        <f t="shared" si="19"/>
        <v>#DIV/0!</v>
      </c>
      <c r="X103" s="1" t="e">
        <f t="shared" si="20"/>
        <v>#DIV/0!</v>
      </c>
      <c r="Z103" s="1" t="e">
        <f t="shared" si="27"/>
        <v>#DIV/0!</v>
      </c>
      <c r="AA103" s="1" t="e">
        <f t="shared" si="28"/>
        <v>#DIV/0!</v>
      </c>
      <c r="AB103" s="32">
        <f t="shared" si="23"/>
        <v>45376</v>
      </c>
      <c r="AC103" s="29">
        <f t="shared" si="24"/>
        <v>1</v>
      </c>
      <c r="AD103" s="35">
        <f t="shared" si="25"/>
        <v>55</v>
      </c>
      <c r="AE103" s="9">
        <f>AE99+(0.8*AF101-0.04*(AG104+AG99))</f>
        <v>115.48</v>
      </c>
    </row>
    <row r="104" spans="1:33" ht="15" customHeight="1" x14ac:dyDescent="0.2">
      <c r="A104" s="17">
        <f t="shared" si="21"/>
        <v>45377</v>
      </c>
      <c r="B104" s="6">
        <f t="shared" si="22"/>
        <v>45377</v>
      </c>
      <c r="C104" s="7"/>
      <c r="D104" s="13"/>
      <c r="E104" s="13"/>
      <c r="F104" s="14"/>
      <c r="G104" s="55">
        <v>-25.79</v>
      </c>
      <c r="H104" s="55">
        <v>-6.82</v>
      </c>
      <c r="I104" s="55">
        <v>187.83</v>
      </c>
      <c r="J104" s="49">
        <v>964</v>
      </c>
      <c r="K104" s="56">
        <v>2</v>
      </c>
      <c r="L104" s="47">
        <v>19</v>
      </c>
      <c r="M104" s="25"/>
      <c r="P104" s="25"/>
      <c r="S104" s="42"/>
      <c r="T104" s="5">
        <f t="shared" si="17"/>
        <v>-13.186000000000007</v>
      </c>
      <c r="U104" s="5" t="b">
        <f t="shared" si="18"/>
        <v>0</v>
      </c>
      <c r="V104" s="5">
        <f t="shared" si="26"/>
        <v>0</v>
      </c>
      <c r="W104" s="5" t="e">
        <f t="shared" si="19"/>
        <v>#DIV/0!</v>
      </c>
      <c r="X104" s="1" t="e">
        <f t="shared" si="20"/>
        <v>#DIV/0!</v>
      </c>
      <c r="Z104" s="1" t="e">
        <f t="shared" si="27"/>
        <v>#DIV/0!</v>
      </c>
      <c r="AA104" s="1" t="e">
        <f t="shared" si="28"/>
        <v>#DIV/0!</v>
      </c>
      <c r="AB104" s="32">
        <f t="shared" si="23"/>
        <v>45377</v>
      </c>
      <c r="AC104" s="29">
        <f t="shared" si="24"/>
        <v>2</v>
      </c>
      <c r="AD104" s="9">
        <f t="shared" si="25"/>
        <v>19</v>
      </c>
      <c r="AE104" s="1">
        <f>SIGN(AC104)*(ABS(AC104)*60+AD104)+(AC104=0)*AD104</f>
        <v>139</v>
      </c>
      <c r="AG104" s="1">
        <f>AF106-AF101</f>
        <v>-1</v>
      </c>
    </row>
    <row r="105" spans="1:33" ht="15" customHeight="1" x14ac:dyDescent="0.2">
      <c r="A105" s="3">
        <f t="shared" si="21"/>
        <v>45378</v>
      </c>
      <c r="B105" s="6">
        <f t="shared" si="22"/>
        <v>45378</v>
      </c>
      <c r="C105" s="7"/>
      <c r="D105" s="13"/>
      <c r="E105" s="13"/>
      <c r="F105" s="14"/>
      <c r="G105" s="57">
        <f>G104+0.01*(0.2*P106-0.04*(Q108+Q103))</f>
        <v>-25.867999999999999</v>
      </c>
      <c r="H105" s="57">
        <f>H104+0.01*(0.2*M106-0.04*(N108+N103))</f>
        <v>-6.7780000000000005</v>
      </c>
      <c r="I105" s="57">
        <f>I104+0.2*((I109-I104)-360*(I109-I104&gt;0))+(I104+0.2*((I109-I104)-360*(I109-I104&gt;0))&lt;0)*360</f>
        <v>174.64000000000001</v>
      </c>
      <c r="J105" s="58">
        <f>J104+0.2*(J109-J104)</f>
        <v>963.6</v>
      </c>
      <c r="K105" s="56">
        <v>2</v>
      </c>
      <c r="L105" s="47">
        <v>42</v>
      </c>
      <c r="M105" s="25"/>
      <c r="O105" s="2">
        <f>N108-N103</f>
        <v>1.9999999999998685</v>
      </c>
      <c r="P105" s="25"/>
      <c r="R105" s="2">
        <f>Q108-Q103</f>
        <v>1.0000000000001563</v>
      </c>
      <c r="S105" s="42"/>
      <c r="T105" s="5">
        <f t="shared" si="17"/>
        <v>-13.189999999999998</v>
      </c>
      <c r="U105" s="5" t="b">
        <f t="shared" si="18"/>
        <v>0</v>
      </c>
      <c r="V105" s="5">
        <f t="shared" si="26"/>
        <v>0</v>
      </c>
      <c r="W105" s="5" t="e">
        <f t="shared" si="19"/>
        <v>#DIV/0!</v>
      </c>
      <c r="X105" s="1" t="e">
        <f t="shared" si="20"/>
        <v>#DIV/0!</v>
      </c>
      <c r="Z105" s="1" t="e">
        <f t="shared" si="27"/>
        <v>#DIV/0!</v>
      </c>
      <c r="AA105" s="1" t="e">
        <f t="shared" si="28"/>
        <v>#DIV/0!</v>
      </c>
      <c r="AB105" s="32">
        <f t="shared" si="23"/>
        <v>45378</v>
      </c>
      <c r="AC105" s="29">
        <f t="shared" si="24"/>
        <v>2</v>
      </c>
      <c r="AD105" s="9">
        <f t="shared" si="25"/>
        <v>42</v>
      </c>
      <c r="AE105" s="9">
        <f>AE104+(0.2*AF106-0.04*(AG109+AG104))</f>
        <v>162.52000000000001</v>
      </c>
    </row>
    <row r="106" spans="1:33" ht="15" customHeight="1" x14ac:dyDescent="0.2">
      <c r="A106" s="3">
        <f t="shared" si="21"/>
        <v>45379</v>
      </c>
      <c r="B106" s="6">
        <f t="shared" si="22"/>
        <v>45379</v>
      </c>
      <c r="C106" s="7"/>
      <c r="D106" s="13"/>
      <c r="E106" s="13"/>
      <c r="F106" s="14"/>
      <c r="G106" s="57">
        <f>G104+0.01*(0.4*P106-0.06*(Q108+Q103))</f>
        <v>-25.939</v>
      </c>
      <c r="H106" s="57">
        <f>H104+0.01*(0.4*M106-0.06*(N108+N103))</f>
        <v>-6.734</v>
      </c>
      <c r="I106" s="57">
        <f>I104+0.4*((I109-I104)-360*(I109-I104&gt;0))+(I104+0.4*((I109-I104)-360*(I109-I104&gt;0))&lt;0)*360</f>
        <v>161.44999999999999</v>
      </c>
      <c r="J106" s="58">
        <f>J104+0.4*(J109-J104)</f>
        <v>963.2</v>
      </c>
      <c r="K106" s="56">
        <v>3</v>
      </c>
      <c r="L106" s="47">
        <v>6</v>
      </c>
      <c r="M106" s="25">
        <f>(H109-H104)*100</f>
        <v>23.000000000000043</v>
      </c>
      <c r="P106" s="25">
        <f>100*(G109-G104)</f>
        <v>-32.000000000000028</v>
      </c>
      <c r="S106" s="41">
        <f>((I109-I104)*100-36000*(I109-I104&gt;0))</f>
        <v>-6595.0000000000018</v>
      </c>
      <c r="T106" s="5">
        <f t="shared" si="17"/>
        <v>-13.190000000000026</v>
      </c>
      <c r="U106" s="5" t="b">
        <f t="shared" si="18"/>
        <v>0</v>
      </c>
      <c r="V106" s="5">
        <f t="shared" si="26"/>
        <v>0</v>
      </c>
      <c r="W106" s="5" t="e">
        <f t="shared" si="19"/>
        <v>#DIV/0!</v>
      </c>
      <c r="X106" s="1" t="e">
        <f t="shared" si="20"/>
        <v>#DIV/0!</v>
      </c>
      <c r="Z106" s="1" t="e">
        <f t="shared" si="27"/>
        <v>#DIV/0!</v>
      </c>
      <c r="AA106" s="1" t="e">
        <f t="shared" si="28"/>
        <v>#DIV/0!</v>
      </c>
      <c r="AB106" s="32">
        <f t="shared" si="23"/>
        <v>45379</v>
      </c>
      <c r="AC106" s="29">
        <f t="shared" si="24"/>
        <v>3</v>
      </c>
      <c r="AD106" s="9">
        <f t="shared" si="25"/>
        <v>6</v>
      </c>
      <c r="AE106" s="9">
        <f>AE104+(0.4*AF106-0.06*(AG109+AG104))</f>
        <v>185.98000000000002</v>
      </c>
      <c r="AF106" s="1">
        <f>AE109-AE104</f>
        <v>117</v>
      </c>
    </row>
    <row r="107" spans="1:33" ht="15" customHeight="1" x14ac:dyDescent="0.2">
      <c r="A107" s="3">
        <f t="shared" si="21"/>
        <v>45380</v>
      </c>
      <c r="B107" s="6">
        <f t="shared" si="22"/>
        <v>45380</v>
      </c>
      <c r="C107" s="7"/>
      <c r="D107" s="13"/>
      <c r="E107" s="13"/>
      <c r="F107" s="14"/>
      <c r="G107" s="57">
        <f>G104+0.01*(0.6*P106-0.06*(Q108+Q103))</f>
        <v>-26.003</v>
      </c>
      <c r="H107" s="57">
        <f>H104+0.01*(0.6*M106-0.06*(N108+N103))</f>
        <v>-6.6879999999999997</v>
      </c>
      <c r="I107" s="57">
        <f>I104+0.6*((I109-I104)-360*(I109-I104&gt;0))+(I104+0.6*((I109-I104)-360*(I109-I104&gt;0))&lt;0)*360</f>
        <v>148.26</v>
      </c>
      <c r="J107" s="58">
        <f>J104+0.6*(J109-J104)</f>
        <v>962.8</v>
      </c>
      <c r="K107" s="56">
        <v>3</v>
      </c>
      <c r="L107" s="47">
        <v>29</v>
      </c>
      <c r="M107" s="25"/>
      <c r="P107" s="25"/>
      <c r="S107" s="42"/>
      <c r="T107" s="5">
        <f t="shared" si="17"/>
        <v>-13.189999999999998</v>
      </c>
      <c r="U107" s="5" t="b">
        <f t="shared" si="18"/>
        <v>0</v>
      </c>
      <c r="V107" s="5">
        <f t="shared" si="26"/>
        <v>0</v>
      </c>
      <c r="W107" s="5" t="e">
        <f t="shared" si="19"/>
        <v>#DIV/0!</v>
      </c>
      <c r="X107" s="1" t="e">
        <f t="shared" si="20"/>
        <v>#DIV/0!</v>
      </c>
      <c r="Z107" s="1" t="e">
        <f t="shared" si="27"/>
        <v>#DIV/0!</v>
      </c>
      <c r="AA107" s="1" t="e">
        <f t="shared" si="28"/>
        <v>#DIV/0!</v>
      </c>
      <c r="AB107" s="32">
        <f t="shared" si="23"/>
        <v>45380</v>
      </c>
      <c r="AC107" s="29">
        <f t="shared" si="24"/>
        <v>3</v>
      </c>
      <c r="AD107" s="9">
        <f t="shared" si="25"/>
        <v>29</v>
      </c>
      <c r="AE107" s="9">
        <f>AE104+(0.6*AF106-0.06*(AG109+AG104))</f>
        <v>209.38</v>
      </c>
    </row>
    <row r="108" spans="1:33" ht="15" customHeight="1" x14ac:dyDescent="0.2">
      <c r="A108" s="3">
        <f t="shared" si="21"/>
        <v>45381</v>
      </c>
      <c r="B108" s="6">
        <f t="shared" si="22"/>
        <v>45381</v>
      </c>
      <c r="C108" s="7"/>
      <c r="D108" s="13"/>
      <c r="E108" s="13"/>
      <c r="F108" s="14"/>
      <c r="G108" s="57">
        <f>G104+0.01*(0.8*P106-0.04*(Q108+Q103))</f>
        <v>-26.06</v>
      </c>
      <c r="H108" s="57">
        <f>H104+0.01*(0.8*M106-0.04*(N108+N103))</f>
        <v>-6.64</v>
      </c>
      <c r="I108" s="57">
        <f>I104+0.8*((I109-I104)-360*(I109-I104&gt;0))+(I104+0.8*((I109-I104)-360*(I109-I104&gt;0))&lt;0)*360</f>
        <v>135.07</v>
      </c>
      <c r="J108" s="58">
        <f>J104+0.8*(J109-J104)</f>
        <v>962.4</v>
      </c>
      <c r="K108" s="56">
        <v>3</v>
      </c>
      <c r="L108" s="47">
        <v>52</v>
      </c>
      <c r="M108" s="25"/>
      <c r="N108" s="2">
        <f>M111-M106</f>
        <v>5.9999999999999609</v>
      </c>
      <c r="P108" s="25"/>
      <c r="Q108" s="2">
        <f>P111-P106</f>
        <v>17.999999999999972</v>
      </c>
      <c r="S108" s="42"/>
      <c r="T108" s="5">
        <f t="shared" si="17"/>
        <v>-13.189999999999998</v>
      </c>
      <c r="U108" s="5" t="b">
        <f t="shared" si="18"/>
        <v>0</v>
      </c>
      <c r="V108" s="5">
        <f t="shared" si="26"/>
        <v>0</v>
      </c>
      <c r="W108" s="5" t="e">
        <f t="shared" si="19"/>
        <v>#DIV/0!</v>
      </c>
      <c r="X108" s="1" t="e">
        <f t="shared" si="20"/>
        <v>#DIV/0!</v>
      </c>
      <c r="Z108" s="1" t="e">
        <f t="shared" si="27"/>
        <v>#DIV/0!</v>
      </c>
      <c r="AA108" s="1" t="e">
        <f t="shared" si="28"/>
        <v>#DIV/0!</v>
      </c>
      <c r="AB108" s="32">
        <f t="shared" si="23"/>
        <v>45381</v>
      </c>
      <c r="AC108" s="29">
        <f t="shared" si="24"/>
        <v>3</v>
      </c>
      <c r="AD108" s="9">
        <f t="shared" si="25"/>
        <v>52</v>
      </c>
      <c r="AE108" s="9">
        <f>AE104+(0.8*AF106-0.04*(AG109+AG104))</f>
        <v>232.72000000000003</v>
      </c>
    </row>
    <row r="109" spans="1:33" ht="15" customHeight="1" x14ac:dyDescent="0.2">
      <c r="A109" s="17">
        <f t="shared" si="21"/>
        <v>45382</v>
      </c>
      <c r="B109" s="6">
        <f t="shared" si="22"/>
        <v>45382</v>
      </c>
      <c r="C109" s="7"/>
      <c r="D109" s="13"/>
      <c r="E109" s="13"/>
      <c r="F109" s="14"/>
      <c r="G109" s="55">
        <v>-26.11</v>
      </c>
      <c r="H109" s="55">
        <v>-6.59</v>
      </c>
      <c r="I109" s="55">
        <v>121.88</v>
      </c>
      <c r="J109" s="49">
        <v>962</v>
      </c>
      <c r="K109" s="56">
        <v>4</v>
      </c>
      <c r="L109" s="47">
        <v>16</v>
      </c>
      <c r="M109" s="25"/>
      <c r="P109" s="25"/>
      <c r="S109" s="42"/>
      <c r="T109" s="5">
        <f t="shared" si="17"/>
        <v>-13.189999999999998</v>
      </c>
      <c r="U109" s="5" t="b">
        <f t="shared" si="18"/>
        <v>0</v>
      </c>
      <c r="V109" s="5">
        <f t="shared" si="26"/>
        <v>0</v>
      </c>
      <c r="W109" s="5" t="e">
        <f t="shared" si="19"/>
        <v>#DIV/0!</v>
      </c>
      <c r="X109" s="1" t="e">
        <f t="shared" si="20"/>
        <v>#DIV/0!</v>
      </c>
      <c r="Z109" s="1" t="e">
        <f t="shared" si="27"/>
        <v>#DIV/0!</v>
      </c>
      <c r="AA109" s="1" t="e">
        <f t="shared" si="28"/>
        <v>#DIV/0!</v>
      </c>
      <c r="AB109" s="32">
        <f t="shared" si="23"/>
        <v>45382</v>
      </c>
      <c r="AC109" s="29">
        <f t="shared" si="24"/>
        <v>4</v>
      </c>
      <c r="AD109" s="9">
        <f t="shared" si="25"/>
        <v>16</v>
      </c>
      <c r="AE109" s="1">
        <f>SIGN(AC109)*(ABS(AC109)*60+AD109)+(AC109=0)*AD109</f>
        <v>256</v>
      </c>
      <c r="AG109" s="1">
        <f>AF111-AF106</f>
        <v>-2</v>
      </c>
    </row>
    <row r="110" spans="1:33" ht="15" customHeight="1" x14ac:dyDescent="0.2">
      <c r="A110" s="3">
        <f t="shared" si="21"/>
        <v>45383</v>
      </c>
      <c r="B110" s="6">
        <f t="shared" si="22"/>
        <v>45383</v>
      </c>
      <c r="C110" s="7"/>
      <c r="D110" s="13"/>
      <c r="E110" s="13"/>
      <c r="F110" s="14"/>
      <c r="G110" s="57">
        <f>G109+0.01*(0.2*P111-0.04*(Q113+Q108))</f>
        <v>-26.1524</v>
      </c>
      <c r="H110" s="57">
        <f>H109+0.01*(0.2*M111-0.04*(N113+N108))</f>
        <v>-6.5359999999999996</v>
      </c>
      <c r="I110" s="57">
        <f>I109+0.2*((I114-I109)-360*(I114-I109&gt;0))+(I109+0.2*((I114-I109)-360*(I114-I109&gt;0))&lt;0)*360</f>
        <v>108.68599999999999</v>
      </c>
      <c r="J110" s="58">
        <f>J109+0.2*(J114-J109)</f>
        <v>961.8</v>
      </c>
      <c r="K110" s="56">
        <v>4</v>
      </c>
      <c r="L110" s="47">
        <v>39</v>
      </c>
      <c r="M110" s="25"/>
      <c r="O110" s="2">
        <f>N113-N108</f>
        <v>-1.9999999999999574</v>
      </c>
      <c r="P110" s="25"/>
      <c r="R110" s="2">
        <f>Q113-Q108</f>
        <v>0</v>
      </c>
      <c r="S110" s="42"/>
      <c r="T110" s="5">
        <f t="shared" si="17"/>
        <v>-13.194000000000003</v>
      </c>
      <c r="U110" s="5" t="b">
        <f t="shared" si="18"/>
        <v>0</v>
      </c>
      <c r="V110" s="5">
        <f t="shared" si="26"/>
        <v>0</v>
      </c>
      <c r="W110" s="5" t="e">
        <f t="shared" si="19"/>
        <v>#DIV/0!</v>
      </c>
      <c r="X110" s="1" t="e">
        <f t="shared" si="20"/>
        <v>#DIV/0!</v>
      </c>
      <c r="Z110" s="1" t="e">
        <f t="shared" si="27"/>
        <v>#DIV/0!</v>
      </c>
      <c r="AA110" s="1" t="e">
        <f t="shared" si="28"/>
        <v>#DIV/0!</v>
      </c>
      <c r="AB110" s="32">
        <f t="shared" si="23"/>
        <v>45383</v>
      </c>
      <c r="AC110" s="29">
        <f t="shared" si="24"/>
        <v>4</v>
      </c>
      <c r="AD110" s="9">
        <f t="shared" si="25"/>
        <v>39</v>
      </c>
      <c r="AE110" s="9">
        <f>AE109+(0.2*AF111-0.04*(AG114+AG109))</f>
        <v>279.2</v>
      </c>
    </row>
    <row r="111" spans="1:33" ht="15" customHeight="1" x14ac:dyDescent="0.2">
      <c r="A111" s="3">
        <f t="shared" si="21"/>
        <v>45384</v>
      </c>
      <c r="B111" s="6">
        <f t="shared" si="22"/>
        <v>45384</v>
      </c>
      <c r="C111" s="7"/>
      <c r="D111" s="13"/>
      <c r="E111" s="13"/>
      <c r="F111" s="14"/>
      <c r="G111" s="57">
        <f>G109+0.01*(0.4*P111-0.06*(Q113+Q108))</f>
        <v>-26.1876</v>
      </c>
      <c r="H111" s="57">
        <f>H109+0.01*(0.4*M111-0.06*(N113+N108))</f>
        <v>-6.4799999999999995</v>
      </c>
      <c r="I111" s="57">
        <f>I109+0.4*((I114-I109)-360*(I114-I109&gt;0))+(I109+0.4*((I114-I109)-360*(I114-I109&gt;0))&lt;0)*360</f>
        <v>95.49199999999999</v>
      </c>
      <c r="J111" s="58">
        <f>J109+0.4*(J114-J109)</f>
        <v>961.6</v>
      </c>
      <c r="K111" s="56">
        <v>5</v>
      </c>
      <c r="L111" s="47">
        <v>2</v>
      </c>
      <c r="M111" s="25">
        <f>(H114-H109)*100</f>
        <v>29.000000000000004</v>
      </c>
      <c r="P111" s="25">
        <f>100*(G114-G109)</f>
        <v>-14.000000000000057</v>
      </c>
      <c r="S111" s="41">
        <f>((I114-I109)*100-36000*(I114-I109&gt;0))</f>
        <v>-6597</v>
      </c>
      <c r="T111" s="5">
        <f t="shared" si="17"/>
        <v>-13.194000000000003</v>
      </c>
      <c r="U111" s="5" t="b">
        <f t="shared" si="18"/>
        <v>0</v>
      </c>
      <c r="V111" s="5">
        <f t="shared" si="26"/>
        <v>0</v>
      </c>
      <c r="W111" s="5" t="e">
        <f t="shared" si="19"/>
        <v>#DIV/0!</v>
      </c>
      <c r="X111" s="1" t="e">
        <f t="shared" si="20"/>
        <v>#DIV/0!</v>
      </c>
      <c r="Z111" s="1" t="e">
        <f t="shared" si="27"/>
        <v>#DIV/0!</v>
      </c>
      <c r="AA111" s="1" t="e">
        <f t="shared" si="28"/>
        <v>#DIV/0!</v>
      </c>
      <c r="AB111" s="32">
        <f t="shared" si="23"/>
        <v>45384</v>
      </c>
      <c r="AC111" s="29">
        <f t="shared" si="24"/>
        <v>5</v>
      </c>
      <c r="AD111" s="9">
        <f t="shared" si="25"/>
        <v>2</v>
      </c>
      <c r="AE111" s="9">
        <f>AE109+(0.4*AF111-0.06*(AG114+AG109))</f>
        <v>302.3</v>
      </c>
      <c r="AF111" s="1">
        <f>AE114-AE109</f>
        <v>115</v>
      </c>
    </row>
    <row r="112" spans="1:33" ht="15" customHeight="1" x14ac:dyDescent="0.2">
      <c r="A112" s="3">
        <f t="shared" si="21"/>
        <v>45385</v>
      </c>
      <c r="B112" s="6">
        <f t="shared" si="22"/>
        <v>45385</v>
      </c>
      <c r="C112" s="7"/>
      <c r="D112" s="13"/>
      <c r="E112" s="13"/>
      <c r="F112" s="14"/>
      <c r="G112" s="57">
        <f>G109+0.01*(0.6*P111-0.06*(Q113+Q108))</f>
        <v>-26.215599999999998</v>
      </c>
      <c r="H112" s="57">
        <f>H109+0.01*(0.6*M111-0.06*(N113+N108))</f>
        <v>-6.4219999999999997</v>
      </c>
      <c r="I112" s="57">
        <f>I109+0.6*((I114-I109)-360*(I114-I109&gt;0))+(I109+0.6*((I114-I109)-360*(I114-I109&gt;0))&lt;0)*360</f>
        <v>82.298000000000002</v>
      </c>
      <c r="J112" s="58">
        <f>J109+0.6*(J114-J109)</f>
        <v>961.4</v>
      </c>
      <c r="K112" s="56">
        <v>5</v>
      </c>
      <c r="L112" s="47">
        <v>25</v>
      </c>
      <c r="M112" s="25"/>
      <c r="P112" s="25"/>
      <c r="S112" s="42"/>
      <c r="T112" s="5">
        <f t="shared" si="17"/>
        <v>-13.193999999999988</v>
      </c>
      <c r="U112" s="5" t="b">
        <f t="shared" si="18"/>
        <v>0</v>
      </c>
      <c r="V112" s="5">
        <f t="shared" si="26"/>
        <v>0</v>
      </c>
      <c r="W112" s="5" t="e">
        <f t="shared" si="19"/>
        <v>#DIV/0!</v>
      </c>
      <c r="X112" s="1" t="e">
        <f t="shared" si="20"/>
        <v>#DIV/0!</v>
      </c>
      <c r="Z112" s="1" t="e">
        <f t="shared" si="27"/>
        <v>#DIV/0!</v>
      </c>
      <c r="AA112" s="1" t="e">
        <f t="shared" si="28"/>
        <v>#DIV/0!</v>
      </c>
      <c r="AB112" s="32">
        <f t="shared" si="23"/>
        <v>45385</v>
      </c>
      <c r="AC112" s="29">
        <f t="shared" si="24"/>
        <v>5</v>
      </c>
      <c r="AD112" s="9">
        <f t="shared" si="25"/>
        <v>25</v>
      </c>
      <c r="AE112" s="9">
        <f>AE109+(0.6*AF111-0.06*(AG114+AG109))</f>
        <v>325.3</v>
      </c>
    </row>
    <row r="113" spans="1:33" ht="15" customHeight="1" x14ac:dyDescent="0.2">
      <c r="A113" s="3">
        <f t="shared" si="21"/>
        <v>45386</v>
      </c>
      <c r="B113" s="6">
        <f t="shared" si="22"/>
        <v>45386</v>
      </c>
      <c r="C113" s="39"/>
      <c r="D113" s="13"/>
      <c r="E113" s="13"/>
      <c r="F113" s="14"/>
      <c r="G113" s="57">
        <f>G109+0.01*(0.8*P111-0.04*(Q113+Q108))</f>
        <v>-26.2364</v>
      </c>
      <c r="H113" s="57">
        <f>H109+0.01*(0.8*M111-0.04*(N113+N108))</f>
        <v>-6.3620000000000001</v>
      </c>
      <c r="I113" s="57">
        <f>I109+0.8*((I114-I109)-360*(I114-I109&gt;0))+(I109+0.8*((I114-I109)-360*(I114-I109&gt;0))&lt;0)*360</f>
        <v>69.103999999999985</v>
      </c>
      <c r="J113" s="58">
        <f>J109+0.8*(J114-J109)</f>
        <v>961.2</v>
      </c>
      <c r="K113" s="56">
        <v>5</v>
      </c>
      <c r="L113" s="47">
        <v>48</v>
      </c>
      <c r="M113" s="25"/>
      <c r="N113" s="2">
        <f>M116-M111</f>
        <v>4.0000000000000036</v>
      </c>
      <c r="P113" s="25"/>
      <c r="Q113" s="2">
        <f>P116-P111</f>
        <v>17.999999999999972</v>
      </c>
      <c r="S113" s="42"/>
      <c r="T113" s="5">
        <f t="shared" si="17"/>
        <v>-13.194000000000017</v>
      </c>
      <c r="U113" s="5" t="b">
        <f t="shared" si="18"/>
        <v>0</v>
      </c>
      <c r="V113" s="5">
        <f t="shared" si="26"/>
        <v>0</v>
      </c>
      <c r="W113" s="5" t="e">
        <f t="shared" si="19"/>
        <v>#DIV/0!</v>
      </c>
      <c r="X113" s="1" t="e">
        <f t="shared" si="20"/>
        <v>#DIV/0!</v>
      </c>
      <c r="Z113" s="1" t="e">
        <f t="shared" si="27"/>
        <v>#DIV/0!</v>
      </c>
      <c r="AA113" s="1" t="e">
        <f t="shared" si="28"/>
        <v>#DIV/0!</v>
      </c>
      <c r="AB113" s="32">
        <f t="shared" si="23"/>
        <v>45386</v>
      </c>
      <c r="AC113" s="29">
        <f t="shared" si="24"/>
        <v>5</v>
      </c>
      <c r="AD113" s="9">
        <f t="shared" si="25"/>
        <v>48</v>
      </c>
      <c r="AE113" s="9">
        <f>AE109+(0.8*AF111-0.04*(AG114+AG109))</f>
        <v>348.2</v>
      </c>
    </row>
    <row r="114" spans="1:33" ht="15" customHeight="1" x14ac:dyDescent="0.2">
      <c r="A114" s="17">
        <f t="shared" si="21"/>
        <v>45387</v>
      </c>
      <c r="B114" s="6">
        <f t="shared" si="22"/>
        <v>45387</v>
      </c>
      <c r="C114" s="7"/>
      <c r="D114" s="13"/>
      <c r="E114" s="13"/>
      <c r="F114" s="14"/>
      <c r="G114" s="55">
        <v>-26.25</v>
      </c>
      <c r="H114" s="55">
        <v>-6.3</v>
      </c>
      <c r="I114" s="55">
        <v>55.91</v>
      </c>
      <c r="J114" s="49">
        <v>961</v>
      </c>
      <c r="K114" s="56">
        <v>6</v>
      </c>
      <c r="L114" s="47">
        <v>11</v>
      </c>
      <c r="M114" s="25"/>
      <c r="P114" s="25"/>
      <c r="S114" s="42"/>
      <c r="T114" s="5">
        <f t="shared" si="17"/>
        <v>-13.193999999999988</v>
      </c>
      <c r="U114" s="5" t="b">
        <f t="shared" si="18"/>
        <v>0</v>
      </c>
      <c r="V114" s="5">
        <f t="shared" si="26"/>
        <v>0</v>
      </c>
      <c r="W114" s="5" t="e">
        <f t="shared" si="19"/>
        <v>#DIV/0!</v>
      </c>
      <c r="X114" s="1" t="e">
        <f t="shared" si="20"/>
        <v>#DIV/0!</v>
      </c>
      <c r="Z114" s="1" t="e">
        <f t="shared" si="27"/>
        <v>#DIV/0!</v>
      </c>
      <c r="AA114" s="1" t="e">
        <f t="shared" si="28"/>
        <v>#DIV/0!</v>
      </c>
      <c r="AB114" s="32">
        <f t="shared" si="23"/>
        <v>45387</v>
      </c>
      <c r="AC114" s="29">
        <f t="shared" si="24"/>
        <v>6</v>
      </c>
      <c r="AD114" s="9">
        <f t="shared" si="25"/>
        <v>11</v>
      </c>
      <c r="AE114" s="1">
        <f>SIGN(AC114)*(ABS(AC114)*60+AD114)+(AC114=0)*AD114</f>
        <v>371</v>
      </c>
      <c r="AG114" s="1">
        <f>AF116-AF111</f>
        <v>-3</v>
      </c>
    </row>
    <row r="115" spans="1:33" ht="15" customHeight="1" x14ac:dyDescent="0.2">
      <c r="A115" s="3">
        <f t="shared" si="21"/>
        <v>45388</v>
      </c>
      <c r="B115" s="6">
        <f t="shared" si="22"/>
        <v>45388</v>
      </c>
      <c r="C115" s="7"/>
      <c r="D115" s="13"/>
      <c r="E115" s="13"/>
      <c r="F115" s="14"/>
      <c r="G115" s="57">
        <f>G114+0.01*(0.2*P116-0.04*(Q118+Q113))</f>
        <v>-26.256399999999999</v>
      </c>
      <c r="H115" s="57">
        <f>H114+0.01*(0.2*M116-0.04*(N118+N113))</f>
        <v>-6.2375999999999996</v>
      </c>
      <c r="I115" s="57">
        <f>I114+0.2*((I119-I114)-360*(I119-I114&gt;0))+(I114+0.2*((I119-I114)-360*(I119-I114&gt;0))&lt;0)*360</f>
        <v>42.711999999999996</v>
      </c>
      <c r="J115" s="58">
        <f>J114+0.2*(J119-J114)</f>
        <v>960.6</v>
      </c>
      <c r="K115" s="56">
        <v>6</v>
      </c>
      <c r="L115" s="47">
        <v>33</v>
      </c>
      <c r="M115" s="25"/>
      <c r="O115" s="2">
        <f>N118-N113</f>
        <v>0.99999999999997513</v>
      </c>
      <c r="P115" s="25"/>
      <c r="R115" s="2">
        <f>Q118-Q113</f>
        <v>3.5527136788005009E-13</v>
      </c>
      <c r="S115" s="42"/>
      <c r="T115" s="5">
        <f t="shared" si="17"/>
        <v>-13.198</v>
      </c>
      <c r="U115" s="5" t="b">
        <f t="shared" si="18"/>
        <v>0</v>
      </c>
      <c r="V115" s="5">
        <f t="shared" si="26"/>
        <v>0</v>
      </c>
      <c r="W115" s="5" t="e">
        <f t="shared" si="19"/>
        <v>#DIV/0!</v>
      </c>
      <c r="X115" s="1" t="e">
        <f t="shared" si="20"/>
        <v>#DIV/0!</v>
      </c>
      <c r="Z115" s="1" t="e">
        <f t="shared" si="27"/>
        <v>#DIV/0!</v>
      </c>
      <c r="AA115" s="1" t="e">
        <f t="shared" si="28"/>
        <v>#DIV/0!</v>
      </c>
      <c r="AB115" s="32">
        <f t="shared" si="23"/>
        <v>45388</v>
      </c>
      <c r="AC115" s="29">
        <f t="shared" si="24"/>
        <v>6</v>
      </c>
      <c r="AD115" s="35">
        <f t="shared" si="25"/>
        <v>33</v>
      </c>
      <c r="AE115" s="9">
        <f>AE114+(0.2*AF116-0.04*(AG119+AG114))</f>
        <v>393.64</v>
      </c>
    </row>
    <row r="116" spans="1:33" ht="15" customHeight="1" x14ac:dyDescent="0.2">
      <c r="A116" s="3">
        <f t="shared" si="21"/>
        <v>45389</v>
      </c>
      <c r="B116" s="6">
        <f t="shared" si="22"/>
        <v>45389</v>
      </c>
      <c r="C116" s="7"/>
      <c r="D116" s="13"/>
      <c r="E116" s="13"/>
      <c r="F116" s="14"/>
      <c r="G116" s="57">
        <f>G114+0.01*(0.4*P116-0.06*(Q118+Q113))</f>
        <v>-26.255600000000001</v>
      </c>
      <c r="H116" s="57">
        <f>H114+0.01*(0.4*M116-0.06*(N118+N113))</f>
        <v>-6.1734</v>
      </c>
      <c r="I116" s="57">
        <f>I114+0.4*((I119-I114)-360*(I119-I114&gt;0))+(I114+0.4*((I119-I114)-360*(I119-I114&gt;0))&lt;0)*360</f>
        <v>29.513999999999992</v>
      </c>
      <c r="J116" s="58">
        <f>J114+0.4*(J119-J114)</f>
        <v>960.2</v>
      </c>
      <c r="K116" s="56">
        <v>6</v>
      </c>
      <c r="L116" s="47">
        <v>56</v>
      </c>
      <c r="M116" s="25">
        <f>(H119-H114)*100</f>
        <v>33.000000000000007</v>
      </c>
      <c r="P116" s="25">
        <f>100*(G119-G114)</f>
        <v>3.9999999999999147</v>
      </c>
      <c r="S116" s="41">
        <f>((I119-I114)*100-36000*(I119-I114&gt;0))</f>
        <v>-6599</v>
      </c>
      <c r="T116" s="5">
        <f t="shared" si="17"/>
        <v>-13.198000000000004</v>
      </c>
      <c r="U116" s="5" t="b">
        <f t="shared" si="18"/>
        <v>0</v>
      </c>
      <c r="V116" s="5">
        <f t="shared" si="26"/>
        <v>0</v>
      </c>
      <c r="W116" s="5" t="e">
        <f t="shared" si="19"/>
        <v>#DIV/0!</v>
      </c>
      <c r="X116" s="1" t="e">
        <f t="shared" si="20"/>
        <v>#DIV/0!</v>
      </c>
      <c r="Z116" s="1" t="e">
        <f t="shared" si="27"/>
        <v>#DIV/0!</v>
      </c>
      <c r="AA116" s="1" t="e">
        <f t="shared" si="28"/>
        <v>#DIV/0!</v>
      </c>
      <c r="AB116" s="32">
        <f t="shared" si="23"/>
        <v>45389</v>
      </c>
      <c r="AC116" s="29">
        <f t="shared" si="24"/>
        <v>6</v>
      </c>
      <c r="AD116" s="9">
        <f t="shared" si="25"/>
        <v>56</v>
      </c>
      <c r="AE116" s="9">
        <f>AE114+(0.4*AF116-0.06*(AG119+AG114))</f>
        <v>416.16</v>
      </c>
      <c r="AF116" s="1">
        <f>AE119-AE114</f>
        <v>112</v>
      </c>
    </row>
    <row r="117" spans="1:33" ht="15" customHeight="1" x14ac:dyDescent="0.2">
      <c r="A117" s="3">
        <f t="shared" si="21"/>
        <v>45390</v>
      </c>
      <c r="B117" s="6">
        <f t="shared" si="22"/>
        <v>45390</v>
      </c>
      <c r="C117" s="7"/>
      <c r="D117" s="13"/>
      <c r="E117" s="13"/>
      <c r="F117" s="14"/>
      <c r="G117" s="57">
        <f>G114+0.01*(0.6*P116-0.06*(Q118+Q113))</f>
        <v>-26.247600000000002</v>
      </c>
      <c r="H117" s="57">
        <f>H114+0.01*(0.6*M116-0.06*(N118+N113))</f>
        <v>-6.1074000000000002</v>
      </c>
      <c r="I117" s="57">
        <f>I114+0.6*((I119-I114)-360*(I119-I114&gt;0))+(I114+0.6*((I119-I114)-360*(I119-I114&gt;0))&lt;0)*360</f>
        <v>16.315999999999995</v>
      </c>
      <c r="J117" s="58">
        <f>J114+0.6*(J119-J114)</f>
        <v>959.8</v>
      </c>
      <c r="K117" s="56">
        <v>7</v>
      </c>
      <c r="L117" s="47">
        <v>18</v>
      </c>
      <c r="M117" s="25"/>
      <c r="P117" s="25"/>
      <c r="S117" s="42"/>
      <c r="T117" s="5">
        <f t="shared" si="17"/>
        <v>-13.197999999999997</v>
      </c>
      <c r="U117" s="5" t="b">
        <f t="shared" si="18"/>
        <v>0</v>
      </c>
      <c r="V117" s="5">
        <f t="shared" si="26"/>
        <v>0</v>
      </c>
      <c r="W117" s="5" t="e">
        <f t="shared" si="19"/>
        <v>#DIV/0!</v>
      </c>
      <c r="X117" s="1" t="e">
        <f t="shared" si="20"/>
        <v>#DIV/0!</v>
      </c>
      <c r="Z117" s="1" t="e">
        <f t="shared" si="27"/>
        <v>#DIV/0!</v>
      </c>
      <c r="AA117" s="1" t="e">
        <f t="shared" si="28"/>
        <v>#DIV/0!</v>
      </c>
      <c r="AB117" s="32">
        <f t="shared" si="23"/>
        <v>45390</v>
      </c>
      <c r="AC117" s="29">
        <f t="shared" si="24"/>
        <v>7</v>
      </c>
      <c r="AD117" s="35">
        <f t="shared" si="25"/>
        <v>18</v>
      </c>
      <c r="AE117" s="9">
        <f>AE114+(0.6*AF116-0.06*(AG119+AG114))</f>
        <v>438.56</v>
      </c>
    </row>
    <row r="118" spans="1:33" ht="15" customHeight="1" x14ac:dyDescent="0.2">
      <c r="A118" s="3">
        <f t="shared" si="21"/>
        <v>45391</v>
      </c>
      <c r="B118" s="6">
        <f t="shared" si="22"/>
        <v>45391</v>
      </c>
      <c r="C118" s="7">
        <v>2283</v>
      </c>
      <c r="D118" s="13"/>
      <c r="E118" s="13"/>
      <c r="F118" s="14"/>
      <c r="G118" s="57">
        <f>G114+0.01*(0.8*P116-0.04*(Q118+Q113))</f>
        <v>-26.232400000000002</v>
      </c>
      <c r="H118" s="57">
        <f>H114+0.01*(0.8*M116-0.04*(N118+N113))</f>
        <v>-6.0396000000000001</v>
      </c>
      <c r="I118" s="57">
        <f>I114+0.8*((I119-I114)-360*(I119-I114&gt;0))+(I114+0.8*((I119-I114)-360*(I119-I114&gt;0))&lt;0)*360</f>
        <v>3.1179999999999879</v>
      </c>
      <c r="J118" s="58">
        <f>J114+0.8*(J119-J114)</f>
        <v>959.4</v>
      </c>
      <c r="K118" s="56">
        <v>7</v>
      </c>
      <c r="L118" s="47">
        <v>41</v>
      </c>
      <c r="M118" s="25"/>
      <c r="N118" s="2">
        <f>M121-M116</f>
        <v>4.9999999999999787</v>
      </c>
      <c r="P118" s="25"/>
      <c r="Q118" s="2">
        <f>P121-P116</f>
        <v>18.000000000000327</v>
      </c>
      <c r="S118" s="42"/>
      <c r="T118" s="5">
        <f t="shared" si="17"/>
        <v>-13.198000000000008</v>
      </c>
      <c r="U118" s="5" t="b">
        <f t="shared" si="18"/>
        <v>0</v>
      </c>
      <c r="V118" s="5">
        <f t="shared" si="26"/>
        <v>0</v>
      </c>
      <c r="W118" s="5" t="e">
        <f t="shared" si="19"/>
        <v>#DIV/0!</v>
      </c>
      <c r="X118" s="1" t="e">
        <f t="shared" si="20"/>
        <v>#DIV/0!</v>
      </c>
      <c r="Z118" s="1" t="e">
        <f t="shared" si="27"/>
        <v>#DIV/0!</v>
      </c>
      <c r="AA118" s="1" t="e">
        <f t="shared" si="28"/>
        <v>#DIV/0!</v>
      </c>
      <c r="AB118" s="32">
        <f t="shared" si="23"/>
        <v>45391</v>
      </c>
      <c r="AC118" s="29">
        <f t="shared" si="24"/>
        <v>7</v>
      </c>
      <c r="AD118" s="9">
        <f t="shared" si="25"/>
        <v>41</v>
      </c>
      <c r="AE118" s="9">
        <f>AE114+(0.8*AF116-0.04*(AG119+AG114))</f>
        <v>460.84000000000003</v>
      </c>
    </row>
    <row r="119" spans="1:33" ht="15" customHeight="1" x14ac:dyDescent="0.2">
      <c r="A119" s="17">
        <f t="shared" si="21"/>
        <v>45392</v>
      </c>
      <c r="B119" s="6">
        <f t="shared" si="22"/>
        <v>45392</v>
      </c>
      <c r="C119" s="39">
        <v>0.61111111111111105</v>
      </c>
      <c r="D119" s="13"/>
      <c r="E119" s="13"/>
      <c r="F119" s="14"/>
      <c r="G119" s="55">
        <v>-26.21</v>
      </c>
      <c r="H119" s="55">
        <v>-5.97</v>
      </c>
      <c r="I119" s="55">
        <v>349.92</v>
      </c>
      <c r="J119" s="49">
        <v>959</v>
      </c>
      <c r="K119" s="56">
        <v>8</v>
      </c>
      <c r="L119" s="47">
        <v>3</v>
      </c>
      <c r="M119" s="25"/>
      <c r="P119" s="25"/>
      <c r="S119" s="42"/>
      <c r="T119" s="5">
        <f t="shared" si="17"/>
        <v>346.80200000000002</v>
      </c>
      <c r="U119" s="5" t="b">
        <f t="shared" si="18"/>
        <v>1</v>
      </c>
      <c r="V119" s="5">
        <f t="shared" si="26"/>
        <v>-13.197999999999979</v>
      </c>
      <c r="W119" s="5">
        <f t="shared" si="19"/>
        <v>-9.3300500075769044</v>
      </c>
      <c r="X119" s="1">
        <f t="shared" si="20"/>
        <v>14.669949992423096</v>
      </c>
      <c r="Y119" s="1">
        <v>2283</v>
      </c>
      <c r="Z119" s="1">
        <f t="shared" si="27"/>
        <v>14</v>
      </c>
      <c r="AA119" s="1">
        <f t="shared" si="28"/>
        <v>40</v>
      </c>
      <c r="AB119" s="32">
        <f t="shared" si="23"/>
        <v>45392</v>
      </c>
      <c r="AC119" s="29">
        <f t="shared" si="24"/>
        <v>8</v>
      </c>
      <c r="AD119" s="9">
        <f t="shared" si="25"/>
        <v>3</v>
      </c>
      <c r="AE119" s="1">
        <f>SIGN(AC119)*(ABS(AC119)*60+AD119)+(AC119=0)*AD119</f>
        <v>483</v>
      </c>
      <c r="AG119" s="1">
        <f>AF121-AF116</f>
        <v>-3</v>
      </c>
    </row>
    <row r="120" spans="1:33" ht="15" customHeight="1" x14ac:dyDescent="0.2">
      <c r="A120" s="3">
        <f t="shared" si="21"/>
        <v>45393</v>
      </c>
      <c r="B120" s="6">
        <f t="shared" si="22"/>
        <v>45393</v>
      </c>
      <c r="C120" s="7"/>
      <c r="D120" s="13"/>
      <c r="E120" s="13"/>
      <c r="F120" s="14"/>
      <c r="G120" s="57">
        <f>G119+0.01*(0.2*P121-0.04*(Q123+Q118))</f>
        <v>-26.180800000000001</v>
      </c>
      <c r="H120" s="57">
        <f>H119+0.01*(0.2*M121-0.04*(N123+N118))</f>
        <v>-5.8971999999999998</v>
      </c>
      <c r="I120" s="57">
        <f>I119+0.2*((I124-I119)-360*(I124-I119&gt;0))+(I119+0.2*((I124-I119)-360*(I124-I119&gt;0))&lt;0)*360</f>
        <v>336.72</v>
      </c>
      <c r="J120" s="58">
        <f>J119+0.2*(J124-J119)</f>
        <v>958.8</v>
      </c>
      <c r="K120" s="56">
        <v>8</v>
      </c>
      <c r="L120" s="47">
        <v>25</v>
      </c>
      <c r="M120" s="25"/>
      <c r="O120" s="2">
        <f>N123-N118</f>
        <v>-1.9999999999999503</v>
      </c>
      <c r="P120" s="25"/>
      <c r="R120" s="2">
        <f>Q123-Q118</f>
        <v>0.99999999999944578</v>
      </c>
      <c r="S120" s="42"/>
      <c r="T120" s="5">
        <f t="shared" si="17"/>
        <v>-13.199999999999989</v>
      </c>
      <c r="U120" s="5" t="b">
        <f t="shared" si="18"/>
        <v>0</v>
      </c>
      <c r="V120" s="5">
        <f t="shared" si="26"/>
        <v>0</v>
      </c>
      <c r="W120" s="5" t="e">
        <f t="shared" si="19"/>
        <v>#DIV/0!</v>
      </c>
      <c r="X120" s="1" t="e">
        <f t="shared" si="20"/>
        <v>#DIV/0!</v>
      </c>
      <c r="Z120" s="1" t="e">
        <f t="shared" si="27"/>
        <v>#DIV/0!</v>
      </c>
      <c r="AA120" s="1" t="e">
        <f t="shared" si="28"/>
        <v>#DIV/0!</v>
      </c>
      <c r="AB120" s="32">
        <f t="shared" si="23"/>
        <v>45393</v>
      </c>
      <c r="AC120" s="29">
        <f t="shared" si="24"/>
        <v>8</v>
      </c>
      <c r="AD120" s="9">
        <f t="shared" si="25"/>
        <v>25</v>
      </c>
      <c r="AE120" s="9">
        <f>AE119+(0.2*AF121-0.04*(AG124+AG119))</f>
        <v>505.08</v>
      </c>
    </row>
    <row r="121" spans="1:33" ht="15" customHeight="1" x14ac:dyDescent="0.2">
      <c r="A121" s="3">
        <f t="shared" si="21"/>
        <v>45394</v>
      </c>
      <c r="B121" s="6">
        <f t="shared" si="22"/>
        <v>45394</v>
      </c>
      <c r="C121" s="7"/>
      <c r="D121" s="13"/>
      <c r="E121" s="13"/>
      <c r="F121" s="14"/>
      <c r="G121" s="57">
        <f>G119+0.01*(0.4*P121-0.06*(Q123+Q118))</f>
        <v>-26.144200000000001</v>
      </c>
      <c r="H121" s="57">
        <f>H119+0.01*(0.4*M121-0.06*(N123+N118))</f>
        <v>-5.8228</v>
      </c>
      <c r="I121" s="57">
        <f>I119+0.4*((I124-I119)-360*(I124-I119&gt;0))+(I119+0.4*((I124-I119)-360*(I124-I119&gt;0))&lt;0)*360</f>
        <v>323.52000000000004</v>
      </c>
      <c r="J121" s="58">
        <f>J119+0.4*(J124-J119)</f>
        <v>958.6</v>
      </c>
      <c r="K121" s="56">
        <v>8</v>
      </c>
      <c r="L121" s="47">
        <v>47</v>
      </c>
      <c r="M121" s="25">
        <f>(H124-H119)*100</f>
        <v>37.999999999999986</v>
      </c>
      <c r="P121" s="25">
        <f>100*(G124-G119)</f>
        <v>22.000000000000242</v>
      </c>
      <c r="S121" s="41">
        <f>((I124-I119)*100-36000*(I124-I119&gt;0))</f>
        <v>-6600</v>
      </c>
      <c r="T121" s="5">
        <f t="shared" si="17"/>
        <v>-13.199999999999989</v>
      </c>
      <c r="U121" s="5" t="b">
        <f t="shared" si="18"/>
        <v>0</v>
      </c>
      <c r="V121" s="5">
        <f t="shared" si="26"/>
        <v>0</v>
      </c>
      <c r="W121" s="5" t="e">
        <f t="shared" si="19"/>
        <v>#DIV/0!</v>
      </c>
      <c r="X121" s="1" t="e">
        <f t="shared" si="20"/>
        <v>#DIV/0!</v>
      </c>
      <c r="Z121" s="1" t="e">
        <f t="shared" si="27"/>
        <v>#DIV/0!</v>
      </c>
      <c r="AA121" s="1" t="e">
        <f t="shared" si="28"/>
        <v>#DIV/0!</v>
      </c>
      <c r="AB121" s="32">
        <f t="shared" si="23"/>
        <v>45394</v>
      </c>
      <c r="AC121" s="29">
        <f t="shared" si="24"/>
        <v>8</v>
      </c>
      <c r="AD121" s="9">
        <f t="shared" si="25"/>
        <v>47</v>
      </c>
      <c r="AE121" s="9">
        <f>AE119+(0.4*AF121-0.06*(AG124+AG119))</f>
        <v>527.02</v>
      </c>
      <c r="AF121" s="1">
        <f>AE124-AE119</f>
        <v>109</v>
      </c>
    </row>
    <row r="122" spans="1:33" ht="15" customHeight="1" x14ac:dyDescent="0.2">
      <c r="A122" s="3">
        <f t="shared" si="21"/>
        <v>45395</v>
      </c>
      <c r="B122" s="6">
        <f t="shared" si="22"/>
        <v>45395</v>
      </c>
      <c r="C122" s="7"/>
      <c r="D122" s="13"/>
      <c r="E122" s="13"/>
      <c r="F122" s="14"/>
      <c r="G122" s="57">
        <f>G119+0.01*(0.6*P121-0.06*(Q123+Q118))</f>
        <v>-26.100200000000001</v>
      </c>
      <c r="H122" s="57">
        <f>H119+0.01*(0.6*M121-0.06*(N123+N118))</f>
        <v>-5.7467999999999995</v>
      </c>
      <c r="I122" s="57">
        <f>I119+0.6*((I124-I119)-360*(I124-I119&gt;0))+(I119+0.6*((I124-I119)-360*(I124-I119&gt;0))&lt;0)*360</f>
        <v>310.32</v>
      </c>
      <c r="J122" s="58">
        <f>J119+0.6*(J124-J119)</f>
        <v>958.4</v>
      </c>
      <c r="K122" s="56">
        <v>9</v>
      </c>
      <c r="L122" s="47">
        <v>9</v>
      </c>
      <c r="M122" s="25"/>
      <c r="P122" s="25"/>
      <c r="S122" s="42"/>
      <c r="T122" s="5">
        <f t="shared" si="17"/>
        <v>-13.200000000000045</v>
      </c>
      <c r="U122" s="5" t="b">
        <f t="shared" si="18"/>
        <v>0</v>
      </c>
      <c r="V122" s="5">
        <f t="shared" si="26"/>
        <v>0</v>
      </c>
      <c r="W122" s="5" t="e">
        <f t="shared" si="19"/>
        <v>#DIV/0!</v>
      </c>
      <c r="X122" s="1" t="e">
        <f t="shared" si="20"/>
        <v>#DIV/0!</v>
      </c>
      <c r="Z122" s="1" t="e">
        <f t="shared" si="27"/>
        <v>#DIV/0!</v>
      </c>
      <c r="AA122" s="1" t="e">
        <f t="shared" si="28"/>
        <v>#DIV/0!</v>
      </c>
      <c r="AB122" s="32">
        <f t="shared" si="23"/>
        <v>45395</v>
      </c>
      <c r="AC122" s="29">
        <f t="shared" si="24"/>
        <v>9</v>
      </c>
      <c r="AD122" s="9">
        <f t="shared" si="25"/>
        <v>9</v>
      </c>
      <c r="AE122" s="9">
        <f>AE119+(0.6*AF121-0.06*(AG124+AG119))</f>
        <v>548.81999999999994</v>
      </c>
    </row>
    <row r="123" spans="1:33" ht="15" customHeight="1" x14ac:dyDescent="0.2">
      <c r="A123" s="3">
        <f t="shared" si="21"/>
        <v>45396</v>
      </c>
      <c r="B123" s="6">
        <f t="shared" si="22"/>
        <v>45396</v>
      </c>
      <c r="C123" s="39"/>
      <c r="D123" s="13"/>
      <c r="E123" s="13"/>
      <c r="F123" s="14"/>
      <c r="G123" s="57">
        <f>G119+0.01*(0.8*P121-0.04*(Q123+Q118))</f>
        <v>-26.0488</v>
      </c>
      <c r="H123" s="57">
        <f>H119+0.01*(0.8*M121-0.04*(N123+N118))</f>
        <v>-5.6692</v>
      </c>
      <c r="I123" s="57">
        <f>I119+0.8*((I124-I119)-360*(I124-I119&gt;0))+(I119+0.8*((I124-I119)-360*(I124-I119&gt;0))&lt;0)*360</f>
        <v>297.12</v>
      </c>
      <c r="J123" s="58">
        <f>J119+0.8*(J124-J119)</f>
        <v>958.2</v>
      </c>
      <c r="K123" s="56">
        <v>9</v>
      </c>
      <c r="L123" s="47">
        <v>31</v>
      </c>
      <c r="M123" s="25"/>
      <c r="N123" s="2">
        <f>M126-M121</f>
        <v>3.0000000000000284</v>
      </c>
      <c r="P123" s="25"/>
      <c r="Q123" s="2">
        <f>P126-P121</f>
        <v>18.999999999999773</v>
      </c>
      <c r="S123" s="42"/>
      <c r="T123" s="5">
        <f t="shared" si="17"/>
        <v>-13.199999999999989</v>
      </c>
      <c r="U123" s="5" t="b">
        <f t="shared" si="18"/>
        <v>0</v>
      </c>
      <c r="V123" s="5">
        <f t="shared" si="26"/>
        <v>0</v>
      </c>
      <c r="W123" s="5" t="e">
        <f t="shared" si="19"/>
        <v>#DIV/0!</v>
      </c>
      <c r="X123" s="1" t="e">
        <f t="shared" si="20"/>
        <v>#DIV/0!</v>
      </c>
      <c r="Z123" s="1" t="e">
        <f t="shared" si="27"/>
        <v>#DIV/0!</v>
      </c>
      <c r="AA123" s="1" t="e">
        <f t="shared" si="28"/>
        <v>#DIV/0!</v>
      </c>
      <c r="AB123" s="32">
        <f t="shared" si="23"/>
        <v>45396</v>
      </c>
      <c r="AC123" s="29">
        <f t="shared" si="24"/>
        <v>9</v>
      </c>
      <c r="AD123" s="9">
        <f t="shared" si="25"/>
        <v>31</v>
      </c>
      <c r="AE123" s="9">
        <f>AE119+(0.8*AF121-0.04*(AG124+AG119))</f>
        <v>570.48</v>
      </c>
    </row>
    <row r="124" spans="1:33" ht="15" customHeight="1" x14ac:dyDescent="0.2">
      <c r="A124" s="17">
        <f t="shared" si="21"/>
        <v>45397</v>
      </c>
      <c r="B124" s="6">
        <f t="shared" si="22"/>
        <v>45397</v>
      </c>
      <c r="C124" s="7"/>
      <c r="D124" s="13"/>
      <c r="E124" s="13"/>
      <c r="F124" s="14"/>
      <c r="G124" s="55">
        <v>-25.99</v>
      </c>
      <c r="H124" s="55">
        <v>-5.59</v>
      </c>
      <c r="I124" s="55">
        <v>283.92</v>
      </c>
      <c r="J124" s="49">
        <v>958</v>
      </c>
      <c r="K124" s="56">
        <v>9</v>
      </c>
      <c r="L124" s="47">
        <v>52</v>
      </c>
      <c r="M124" s="25"/>
      <c r="P124" s="25"/>
      <c r="S124" s="42"/>
      <c r="T124" s="5">
        <f t="shared" si="17"/>
        <v>-13.199999999999989</v>
      </c>
      <c r="U124" s="5" t="b">
        <f t="shared" si="18"/>
        <v>0</v>
      </c>
      <c r="V124" s="5">
        <f t="shared" si="26"/>
        <v>0</v>
      </c>
      <c r="W124" s="5" t="e">
        <f t="shared" si="19"/>
        <v>#DIV/0!</v>
      </c>
      <c r="X124" s="1" t="e">
        <f t="shared" si="20"/>
        <v>#DIV/0!</v>
      </c>
      <c r="Z124" s="1" t="e">
        <f t="shared" si="27"/>
        <v>#DIV/0!</v>
      </c>
      <c r="AA124" s="1" t="e">
        <f t="shared" si="28"/>
        <v>#DIV/0!</v>
      </c>
      <c r="AB124" s="32">
        <f t="shared" si="23"/>
        <v>45397</v>
      </c>
      <c r="AC124" s="29">
        <f t="shared" si="24"/>
        <v>9</v>
      </c>
      <c r="AD124" s="9">
        <f t="shared" si="25"/>
        <v>52</v>
      </c>
      <c r="AE124" s="1">
        <f>SIGN(AC124)*(ABS(AC124)*60+AD124)+(AC124=0)*AD124</f>
        <v>592</v>
      </c>
      <c r="AG124" s="1">
        <f>AF126-AF121</f>
        <v>-4</v>
      </c>
    </row>
    <row r="125" spans="1:33" ht="15" customHeight="1" x14ac:dyDescent="0.2">
      <c r="A125" s="3">
        <f t="shared" si="21"/>
        <v>45398</v>
      </c>
      <c r="B125" s="6">
        <f t="shared" si="22"/>
        <v>45398</v>
      </c>
      <c r="C125" s="7"/>
      <c r="D125" s="13"/>
      <c r="E125" s="13"/>
      <c r="F125" s="14"/>
      <c r="G125" s="57">
        <f>G124+0.01*(0.2*P126-0.04*(Q128+Q123))</f>
        <v>-25.922799999999999</v>
      </c>
      <c r="H125" s="57">
        <f>H124+0.01*(0.2*M126-0.04*(N128+N123))</f>
        <v>-5.5107999999999997</v>
      </c>
      <c r="I125" s="57">
        <f>I124+0.2*((I129-I124)-360*(I129-I124&gt;0))+(I124+0.2*((I129-I124)-360*(I129-I124&gt;0))&lt;0)*360</f>
        <v>270.714</v>
      </c>
      <c r="J125" s="58">
        <f>J124+0.2*(J129-J124)</f>
        <v>957.8</v>
      </c>
      <c r="K125" s="56">
        <v>10</v>
      </c>
      <c r="L125" s="47">
        <v>13</v>
      </c>
      <c r="M125" s="25"/>
      <c r="O125" s="2">
        <f>N128-N123</f>
        <v>0.99999999999988631</v>
      </c>
      <c r="P125" s="25"/>
      <c r="R125" s="2">
        <f>Q128-Q123</f>
        <v>-0.99999999999980105</v>
      </c>
      <c r="S125" s="42"/>
      <c r="T125" s="5">
        <f t="shared" si="17"/>
        <v>-13.206000000000017</v>
      </c>
      <c r="U125" s="5" t="b">
        <f t="shared" si="18"/>
        <v>0</v>
      </c>
      <c r="V125" s="5">
        <f t="shared" si="26"/>
        <v>0</v>
      </c>
      <c r="W125" s="5" t="e">
        <f t="shared" si="19"/>
        <v>#DIV/0!</v>
      </c>
      <c r="X125" s="1" t="e">
        <f t="shared" si="20"/>
        <v>#DIV/0!</v>
      </c>
      <c r="Z125" s="1" t="e">
        <f t="shared" si="27"/>
        <v>#DIV/0!</v>
      </c>
      <c r="AA125" s="1" t="e">
        <f t="shared" si="28"/>
        <v>#DIV/0!</v>
      </c>
      <c r="AB125" s="32">
        <f t="shared" si="23"/>
        <v>45398</v>
      </c>
      <c r="AC125" s="29">
        <f t="shared" si="24"/>
        <v>10</v>
      </c>
      <c r="AD125" s="35">
        <f t="shared" si="25"/>
        <v>13</v>
      </c>
      <c r="AE125" s="9">
        <f>AE124+(0.2*AF126-0.04*(AG129+AG124))</f>
        <v>613.36</v>
      </c>
    </row>
    <row r="126" spans="1:33" ht="15" customHeight="1" x14ac:dyDescent="0.2">
      <c r="A126" s="3">
        <f t="shared" si="21"/>
        <v>45399</v>
      </c>
      <c r="B126" s="6">
        <f t="shared" si="22"/>
        <v>45399</v>
      </c>
      <c r="C126" s="7"/>
      <c r="D126" s="13"/>
      <c r="E126" s="13"/>
      <c r="F126" s="14"/>
      <c r="G126" s="57">
        <f>G124+0.01*(0.4*P126-0.06*(Q128+Q123))</f>
        <v>-25.848199999999999</v>
      </c>
      <c r="H126" s="57">
        <f>H124+0.01*(0.4*M126-0.06*(N128+N123))</f>
        <v>-5.4302000000000001</v>
      </c>
      <c r="I126" s="57">
        <f>I124+0.4*((I129-I124)-360*(I129-I124&gt;0))+(I124+0.4*((I129-I124)-360*(I129-I124&gt;0))&lt;0)*360</f>
        <v>257.50799999999998</v>
      </c>
      <c r="J126" s="58">
        <f>J124+0.4*(J129-J124)</f>
        <v>957.6</v>
      </c>
      <c r="K126" s="56">
        <v>10</v>
      </c>
      <c r="L126" s="47">
        <v>34</v>
      </c>
      <c r="M126" s="25">
        <f>(H129-H124)*100</f>
        <v>41.000000000000014</v>
      </c>
      <c r="P126" s="25">
        <f>100*(G129-G124)</f>
        <v>41.000000000000014</v>
      </c>
      <c r="S126" s="41">
        <f>((I129-I124)*100-36000*(I129-I124&gt;0))</f>
        <v>-6603.0000000000027</v>
      </c>
      <c r="T126" s="5">
        <f t="shared" si="17"/>
        <v>-13.206000000000017</v>
      </c>
      <c r="U126" s="5" t="b">
        <f t="shared" si="18"/>
        <v>0</v>
      </c>
      <c r="V126" s="5">
        <f t="shared" si="26"/>
        <v>0</v>
      </c>
      <c r="W126" s="5" t="e">
        <f t="shared" si="19"/>
        <v>#DIV/0!</v>
      </c>
      <c r="X126" s="1" t="e">
        <f t="shared" si="20"/>
        <v>#DIV/0!</v>
      </c>
      <c r="Z126" s="1" t="e">
        <f t="shared" si="27"/>
        <v>#DIV/0!</v>
      </c>
      <c r="AA126" s="1" t="e">
        <f t="shared" si="28"/>
        <v>#DIV/0!</v>
      </c>
      <c r="AB126" s="32">
        <f t="shared" si="23"/>
        <v>45399</v>
      </c>
      <c r="AC126" s="29">
        <f t="shared" si="24"/>
        <v>10</v>
      </c>
      <c r="AD126" s="9">
        <f t="shared" si="25"/>
        <v>34</v>
      </c>
      <c r="AE126" s="9">
        <f>AE124+(0.4*AF126-0.06*(AG129+AG124))</f>
        <v>634.54</v>
      </c>
      <c r="AF126" s="1">
        <f>AE129-AE124</f>
        <v>105</v>
      </c>
    </row>
    <row r="127" spans="1:33" ht="15" customHeight="1" x14ac:dyDescent="0.2">
      <c r="A127" s="3">
        <f t="shared" si="21"/>
        <v>45400</v>
      </c>
      <c r="B127" s="6">
        <f t="shared" si="22"/>
        <v>45400</v>
      </c>
      <c r="C127" s="7"/>
      <c r="D127" s="13"/>
      <c r="E127" s="13"/>
      <c r="F127" s="14"/>
      <c r="G127" s="57">
        <f>G124+0.01*(0.6*P126-0.06*(Q128+Q123))</f>
        <v>-25.766199999999998</v>
      </c>
      <c r="H127" s="57">
        <f>H124+0.01*(0.6*M126-0.06*(N128+N123))</f>
        <v>-5.3481999999999994</v>
      </c>
      <c r="I127" s="57">
        <f>I124+0.6*((I129-I124)-360*(I129-I124&gt;0))+(I124+0.6*((I129-I124)-360*(I129-I124&gt;0))&lt;0)*360</f>
        <v>244.30199999999999</v>
      </c>
      <c r="J127" s="58">
        <f>J124+0.6*(J129-J124)</f>
        <v>957.4</v>
      </c>
      <c r="K127" s="56">
        <v>10</v>
      </c>
      <c r="L127" s="47">
        <v>55</v>
      </c>
      <c r="M127" s="25"/>
      <c r="P127" s="25"/>
      <c r="S127" s="42"/>
      <c r="T127" s="5">
        <f t="shared" si="17"/>
        <v>-13.205999999999989</v>
      </c>
      <c r="U127" s="5" t="b">
        <f t="shared" si="18"/>
        <v>0</v>
      </c>
      <c r="V127" s="5">
        <f t="shared" si="26"/>
        <v>0</v>
      </c>
      <c r="W127" s="5" t="e">
        <f t="shared" si="19"/>
        <v>#DIV/0!</v>
      </c>
      <c r="X127" s="1" t="e">
        <f t="shared" si="20"/>
        <v>#DIV/0!</v>
      </c>
      <c r="Z127" s="1" t="e">
        <f t="shared" si="27"/>
        <v>#DIV/0!</v>
      </c>
      <c r="AA127" s="1" t="e">
        <f t="shared" si="28"/>
        <v>#DIV/0!</v>
      </c>
      <c r="AB127" s="32">
        <f t="shared" si="23"/>
        <v>45400</v>
      </c>
      <c r="AC127" s="29">
        <f t="shared" si="24"/>
        <v>10</v>
      </c>
      <c r="AD127" s="35">
        <f t="shared" si="25"/>
        <v>55</v>
      </c>
      <c r="AE127" s="9">
        <f>AE124+(0.6*AF126-0.06*(AG129+AG124))</f>
        <v>655.54</v>
      </c>
    </row>
    <row r="128" spans="1:33" ht="15" customHeight="1" x14ac:dyDescent="0.2">
      <c r="A128" s="3">
        <f t="shared" si="21"/>
        <v>45401</v>
      </c>
      <c r="B128" s="6">
        <f t="shared" si="22"/>
        <v>45401</v>
      </c>
      <c r="C128" s="7"/>
      <c r="D128" s="13"/>
      <c r="E128" s="13"/>
      <c r="F128" s="14"/>
      <c r="G128" s="57">
        <f>G124+0.01*(0.8*P126-0.04*(Q128+Q123))</f>
        <v>-25.676799999999997</v>
      </c>
      <c r="H128" s="57">
        <f>H124+0.01*(0.8*M126-0.04*(N128+N123))</f>
        <v>-5.2648000000000001</v>
      </c>
      <c r="I128" s="57">
        <f>I124+0.8*((I129-I124)-360*(I129-I124&gt;0))+(I124+0.8*((I129-I124)-360*(I129-I124&gt;0))&lt;0)*360</f>
        <v>231.096</v>
      </c>
      <c r="J128" s="58">
        <f>J124+0.8*(J129-J124)</f>
        <v>957.2</v>
      </c>
      <c r="K128" s="56">
        <v>11</v>
      </c>
      <c r="L128" s="47">
        <v>16</v>
      </c>
      <c r="M128" s="25"/>
      <c r="N128" s="2">
        <f>M131-M126</f>
        <v>3.9999999999999147</v>
      </c>
      <c r="P128" s="25"/>
      <c r="Q128" s="2">
        <f>P131-P126</f>
        <v>17.999999999999972</v>
      </c>
      <c r="S128" s="42"/>
      <c r="T128" s="5">
        <f t="shared" si="17"/>
        <v>-13.205999999999989</v>
      </c>
      <c r="U128" s="5" t="b">
        <f t="shared" si="18"/>
        <v>0</v>
      </c>
      <c r="V128" s="5">
        <f t="shared" si="26"/>
        <v>0</v>
      </c>
      <c r="W128" s="5" t="e">
        <f t="shared" si="19"/>
        <v>#DIV/0!</v>
      </c>
      <c r="X128" s="1" t="e">
        <f t="shared" si="20"/>
        <v>#DIV/0!</v>
      </c>
      <c r="Z128" s="1" t="e">
        <f t="shared" si="27"/>
        <v>#DIV/0!</v>
      </c>
      <c r="AA128" s="1" t="e">
        <f t="shared" si="28"/>
        <v>#DIV/0!</v>
      </c>
      <c r="AB128" s="32">
        <f t="shared" si="23"/>
        <v>45401</v>
      </c>
      <c r="AC128" s="29">
        <f t="shared" si="24"/>
        <v>11</v>
      </c>
      <c r="AD128" s="9">
        <f t="shared" si="25"/>
        <v>16</v>
      </c>
      <c r="AE128" s="9">
        <f>AE124+(0.8*AF126-0.04*(AG129+AG124))</f>
        <v>676.36</v>
      </c>
    </row>
    <row r="129" spans="1:33" ht="15" customHeight="1" x14ac:dyDescent="0.2">
      <c r="A129" s="17">
        <f t="shared" si="21"/>
        <v>45402</v>
      </c>
      <c r="B129" s="6">
        <f t="shared" si="22"/>
        <v>45402</v>
      </c>
      <c r="C129" s="7"/>
      <c r="D129" s="13"/>
      <c r="E129" s="13"/>
      <c r="F129" s="14"/>
      <c r="G129" s="55">
        <v>-25.58</v>
      </c>
      <c r="H129" s="55">
        <v>-5.18</v>
      </c>
      <c r="I129" s="55">
        <v>217.89</v>
      </c>
      <c r="J129" s="49">
        <v>957</v>
      </c>
      <c r="K129" s="56">
        <v>11</v>
      </c>
      <c r="L129" s="47">
        <v>37</v>
      </c>
      <c r="M129" s="25"/>
      <c r="P129" s="25"/>
      <c r="S129" s="34"/>
      <c r="T129" s="5">
        <f t="shared" si="17"/>
        <v>-13.206000000000017</v>
      </c>
      <c r="U129" s="5" t="b">
        <f t="shared" si="18"/>
        <v>0</v>
      </c>
      <c r="V129" s="5">
        <f t="shared" si="26"/>
        <v>0</v>
      </c>
      <c r="W129" s="5" t="e">
        <f t="shared" si="19"/>
        <v>#DIV/0!</v>
      </c>
      <c r="X129" s="1" t="e">
        <f t="shared" si="20"/>
        <v>#DIV/0!</v>
      </c>
      <c r="Z129" s="1" t="e">
        <f t="shared" si="27"/>
        <v>#DIV/0!</v>
      </c>
      <c r="AA129" s="1" t="e">
        <f t="shared" si="28"/>
        <v>#DIV/0!</v>
      </c>
      <c r="AB129" s="32">
        <f t="shared" si="23"/>
        <v>45402</v>
      </c>
      <c r="AC129" s="29">
        <f t="shared" si="24"/>
        <v>11</v>
      </c>
      <c r="AD129" s="9">
        <f t="shared" si="25"/>
        <v>37</v>
      </c>
      <c r="AE129" s="1">
        <f>SIGN(AC129)*(ABS(AC129)*60+AD129)+(AC129=0)*AD129</f>
        <v>697</v>
      </c>
      <c r="AG129" s="1">
        <f>AF131-AF126</f>
        <v>-5</v>
      </c>
    </row>
    <row r="130" spans="1:33" ht="15" customHeight="1" x14ac:dyDescent="0.2">
      <c r="A130" s="3">
        <f t="shared" si="21"/>
        <v>45403</v>
      </c>
      <c r="B130" s="6">
        <f t="shared" si="22"/>
        <v>45403</v>
      </c>
      <c r="C130" s="39"/>
      <c r="D130" s="13"/>
      <c r="E130" s="13"/>
      <c r="F130" s="14"/>
      <c r="G130" s="57">
        <f>G129+0.01*(0.2*P131-0.04*(Q133+Q128))</f>
        <v>-25.476399999999998</v>
      </c>
      <c r="H130" s="57">
        <f>H129+0.01*(0.2*M131-0.04*(N133+N128))</f>
        <v>-5.0927999999999995</v>
      </c>
      <c r="I130" s="57">
        <f>I129+0.2*((I134-I129)-360*(I134-I129&gt;0))+(I129+0.2*((I134-I129)-360*(I134-I129&gt;0))&lt;0)*360</f>
        <v>204.67999999999998</v>
      </c>
      <c r="J130" s="58">
        <f>J129+0.2*(J134-J129)</f>
        <v>956.6</v>
      </c>
      <c r="K130" s="56">
        <v>11</v>
      </c>
      <c r="L130" s="47">
        <v>57</v>
      </c>
      <c r="M130" s="25"/>
      <c r="O130" s="2">
        <f>N133-N128</f>
        <v>-0.99999999999980105</v>
      </c>
      <c r="P130" s="25"/>
      <c r="R130" s="2">
        <f>Q133-Q128</f>
        <v>0</v>
      </c>
      <c r="S130" s="42"/>
      <c r="T130" s="5">
        <f t="shared" si="17"/>
        <v>-13.210000000000008</v>
      </c>
      <c r="U130" s="5" t="b">
        <f t="shared" si="18"/>
        <v>0</v>
      </c>
      <c r="V130" s="5">
        <f t="shared" si="26"/>
        <v>0</v>
      </c>
      <c r="W130" s="5" t="e">
        <f t="shared" si="19"/>
        <v>#DIV/0!</v>
      </c>
      <c r="X130" s="1" t="e">
        <f t="shared" si="20"/>
        <v>#DIV/0!</v>
      </c>
      <c r="Z130" s="1" t="e">
        <f t="shared" si="27"/>
        <v>#DIV/0!</v>
      </c>
      <c r="AA130" s="1" t="e">
        <f t="shared" si="28"/>
        <v>#DIV/0!</v>
      </c>
      <c r="AB130" s="32">
        <f t="shared" si="23"/>
        <v>45403</v>
      </c>
      <c r="AC130" s="29">
        <f t="shared" si="24"/>
        <v>11</v>
      </c>
      <c r="AD130" s="9">
        <f t="shared" si="25"/>
        <v>57</v>
      </c>
      <c r="AE130" s="9">
        <f>AE129+(0.2*AF131-0.04*(AG134+AG129))</f>
        <v>717.44</v>
      </c>
    </row>
    <row r="131" spans="1:33" ht="15" customHeight="1" x14ac:dyDescent="0.2">
      <c r="A131" s="3">
        <f t="shared" si="21"/>
        <v>45404</v>
      </c>
      <c r="B131" s="6">
        <f t="shared" si="22"/>
        <v>45404</v>
      </c>
      <c r="C131" s="7"/>
      <c r="D131" s="13"/>
      <c r="E131" s="13"/>
      <c r="F131" s="14"/>
      <c r="G131" s="57">
        <f>G129+0.01*(0.4*P131-0.06*(Q133+Q128))</f>
        <v>-25.365599999999997</v>
      </c>
      <c r="H131" s="57">
        <f>H129+0.01*(0.4*M131-0.06*(N133+N128))</f>
        <v>-5.0042</v>
      </c>
      <c r="I131" s="57">
        <f>I129+0.4*((I134-I129)-360*(I134-I129&gt;0))+(I129+0.4*((I134-I129)-360*(I134-I129&gt;0))&lt;0)*360</f>
        <v>191.47</v>
      </c>
      <c r="J131" s="58">
        <f>J129+0.4*(J134-J129)</f>
        <v>956.2</v>
      </c>
      <c r="K131" s="56">
        <v>12</v>
      </c>
      <c r="L131" s="47">
        <v>17</v>
      </c>
      <c r="M131" s="25">
        <f>(H134-H129)*100</f>
        <v>44.999999999999929</v>
      </c>
      <c r="P131" s="25">
        <f>100*(G134-G129)</f>
        <v>58.999999999999986</v>
      </c>
      <c r="S131" s="41">
        <f>((I134-I129)*100-36000*(I134-I129&gt;0))</f>
        <v>-6604.9999999999982</v>
      </c>
      <c r="T131" s="5">
        <f t="shared" si="17"/>
        <v>-13.20999999999998</v>
      </c>
      <c r="U131" s="5" t="b">
        <f t="shared" si="18"/>
        <v>0</v>
      </c>
      <c r="V131" s="5">
        <f t="shared" si="26"/>
        <v>0</v>
      </c>
      <c r="W131" s="5" t="e">
        <f t="shared" si="19"/>
        <v>#DIV/0!</v>
      </c>
      <c r="X131" s="1" t="e">
        <f t="shared" si="20"/>
        <v>#DIV/0!</v>
      </c>
      <c r="Z131" s="1" t="e">
        <f t="shared" si="27"/>
        <v>#DIV/0!</v>
      </c>
      <c r="AA131" s="1" t="e">
        <f t="shared" si="28"/>
        <v>#DIV/0!</v>
      </c>
      <c r="AB131" s="32">
        <f t="shared" si="23"/>
        <v>45404</v>
      </c>
      <c r="AC131" s="29">
        <f t="shared" si="24"/>
        <v>12</v>
      </c>
      <c r="AD131" s="9">
        <f t="shared" si="25"/>
        <v>17</v>
      </c>
      <c r="AE131" s="9">
        <f>AE129+(0.4*AF131-0.06*(AG134+AG129))</f>
        <v>737.66</v>
      </c>
      <c r="AF131" s="1">
        <f>AE134-AE129</f>
        <v>100</v>
      </c>
    </row>
    <row r="132" spans="1:33" ht="15" customHeight="1" x14ac:dyDescent="0.2">
      <c r="A132" s="3">
        <f t="shared" si="21"/>
        <v>45405</v>
      </c>
      <c r="B132" s="6">
        <f t="shared" si="22"/>
        <v>45405</v>
      </c>
      <c r="C132" s="7"/>
      <c r="D132" s="13"/>
      <c r="E132" s="13"/>
      <c r="F132" s="14"/>
      <c r="G132" s="57">
        <f>G129+0.01*(0.6*P131-0.06*(Q133+Q128))</f>
        <v>-25.247599999999998</v>
      </c>
      <c r="H132" s="57">
        <f>H129+0.01*(0.6*M131-0.06*(N133+N128))</f>
        <v>-4.9142000000000001</v>
      </c>
      <c r="I132" s="57">
        <f>I129+0.6*((I134-I129)-360*(I134-I129&gt;0))+(I129+0.6*((I134-I129)-360*(I134-I129&gt;0))&lt;0)*360</f>
        <v>178.26</v>
      </c>
      <c r="J132" s="58">
        <f>J129+0.6*(J134-J129)</f>
        <v>955.8</v>
      </c>
      <c r="K132" s="56">
        <v>12</v>
      </c>
      <c r="L132" s="47">
        <v>37</v>
      </c>
      <c r="M132" s="25"/>
      <c r="P132" s="25"/>
      <c r="S132" s="42"/>
      <c r="T132" s="5">
        <f t="shared" ref="T132:T195" si="29">I132-I131</f>
        <v>-13.210000000000008</v>
      </c>
      <c r="U132" s="5" t="b">
        <f t="shared" ref="U132:U195" si="30">(I132-I131&gt;0)</f>
        <v>0</v>
      </c>
      <c r="V132" s="5">
        <f t="shared" si="26"/>
        <v>0</v>
      </c>
      <c r="W132" s="5" t="e">
        <f t="shared" ref="W132:W195" si="31">-((I132-360)/V132*24-9)</f>
        <v>#DIV/0!</v>
      </c>
      <c r="X132" s="1" t="e">
        <f t="shared" si="20"/>
        <v>#DIV/0!</v>
      </c>
      <c r="Z132" s="1" t="e">
        <f t="shared" si="27"/>
        <v>#DIV/0!</v>
      </c>
      <c r="AA132" s="1" t="e">
        <f t="shared" si="28"/>
        <v>#DIV/0!</v>
      </c>
      <c r="AB132" s="32">
        <f t="shared" si="23"/>
        <v>45405</v>
      </c>
      <c r="AC132" s="29">
        <f t="shared" si="24"/>
        <v>12</v>
      </c>
      <c r="AD132" s="9">
        <f t="shared" si="25"/>
        <v>37</v>
      </c>
      <c r="AE132" s="9">
        <f>AE129+(0.6*AF131-0.06*(AG134+AG129))</f>
        <v>757.66</v>
      </c>
    </row>
    <row r="133" spans="1:33" ht="15" customHeight="1" x14ac:dyDescent="0.2">
      <c r="A133" s="3">
        <f t="shared" si="21"/>
        <v>45406</v>
      </c>
      <c r="B133" s="6">
        <f t="shared" si="22"/>
        <v>45406</v>
      </c>
      <c r="C133" s="7"/>
      <c r="D133" s="13"/>
      <c r="E133" s="13"/>
      <c r="F133" s="14"/>
      <c r="G133" s="57">
        <f>G129+0.01*(0.8*P131-0.04*(Q133+Q128))</f>
        <v>-25.122399999999999</v>
      </c>
      <c r="H133" s="57">
        <f>H129+0.01*(0.8*M131-0.04*(N133+N128))</f>
        <v>-4.8228</v>
      </c>
      <c r="I133" s="57">
        <f>I129+0.8*((I134-I129)-360*(I134-I129&gt;0))+(I129+0.8*((I134-I129)-360*(I134-I129&gt;0))&lt;0)*360</f>
        <v>165.05</v>
      </c>
      <c r="J133" s="58">
        <f>J129+0.8*(J134-J129)</f>
        <v>955.4</v>
      </c>
      <c r="K133" s="56">
        <v>12</v>
      </c>
      <c r="L133" s="47">
        <v>57</v>
      </c>
      <c r="M133" s="25"/>
      <c r="N133" s="2">
        <f>M136-M131</f>
        <v>3.0000000000001137</v>
      </c>
      <c r="P133" s="25"/>
      <c r="Q133" s="2">
        <f>P136-P131</f>
        <v>17.999999999999972</v>
      </c>
      <c r="S133" s="42"/>
      <c r="T133" s="5">
        <f t="shared" si="29"/>
        <v>-13.20999999999998</v>
      </c>
      <c r="U133" s="5" t="b">
        <f t="shared" si="30"/>
        <v>0</v>
      </c>
      <c r="V133" s="5">
        <f t="shared" si="26"/>
        <v>0</v>
      </c>
      <c r="W133" s="5" t="e">
        <f t="shared" si="31"/>
        <v>#DIV/0!</v>
      </c>
      <c r="X133" s="1" t="e">
        <f t="shared" ref="X133:X196" si="32">(W133&lt;0)*(W133+24)+(W133&gt;=0)*W133</f>
        <v>#DIV/0!</v>
      </c>
      <c r="Z133" s="1" t="e">
        <f t="shared" si="27"/>
        <v>#DIV/0!</v>
      </c>
      <c r="AA133" s="1" t="e">
        <f t="shared" si="28"/>
        <v>#DIV/0!</v>
      </c>
      <c r="AB133" s="32">
        <f t="shared" si="23"/>
        <v>45406</v>
      </c>
      <c r="AC133" s="29">
        <f t="shared" si="24"/>
        <v>12</v>
      </c>
      <c r="AD133" s="9">
        <f t="shared" si="25"/>
        <v>57</v>
      </c>
      <c r="AE133" s="9">
        <f>AE129+(0.8*AF131-0.04*(AG134+AG129))</f>
        <v>777.44</v>
      </c>
    </row>
    <row r="134" spans="1:33" ht="15" customHeight="1" x14ac:dyDescent="0.2">
      <c r="A134" s="17">
        <f t="shared" ref="A134:A197" si="33">A133+1</f>
        <v>45407</v>
      </c>
      <c r="B134" s="6">
        <f t="shared" ref="B134:B197" si="34">A133+1</f>
        <v>45407</v>
      </c>
      <c r="C134" s="7"/>
      <c r="D134" s="13"/>
      <c r="E134" s="13"/>
      <c r="F134" s="14"/>
      <c r="G134" s="55">
        <v>-24.99</v>
      </c>
      <c r="H134" s="55">
        <v>-4.7300000000000004</v>
      </c>
      <c r="I134" s="55">
        <v>151.84</v>
      </c>
      <c r="J134" s="49">
        <v>955</v>
      </c>
      <c r="K134" s="56">
        <v>13</v>
      </c>
      <c r="L134" s="47">
        <v>17</v>
      </c>
      <c r="M134" s="25"/>
      <c r="P134" s="25"/>
      <c r="S134" s="42"/>
      <c r="T134" s="5">
        <f t="shared" si="29"/>
        <v>-13.210000000000008</v>
      </c>
      <c r="U134" s="5" t="b">
        <f t="shared" si="30"/>
        <v>0</v>
      </c>
      <c r="V134" s="5">
        <f t="shared" si="26"/>
        <v>0</v>
      </c>
      <c r="W134" s="5" t="e">
        <f t="shared" si="31"/>
        <v>#DIV/0!</v>
      </c>
      <c r="X134" s="1" t="e">
        <f t="shared" si="32"/>
        <v>#DIV/0!</v>
      </c>
      <c r="Z134" s="1" t="e">
        <f t="shared" si="27"/>
        <v>#DIV/0!</v>
      </c>
      <c r="AA134" s="1" t="e">
        <f t="shared" si="28"/>
        <v>#DIV/0!</v>
      </c>
      <c r="AB134" s="32">
        <f t="shared" ref="AB134:AB197" si="35">AB133+1</f>
        <v>45407</v>
      </c>
      <c r="AC134" s="29">
        <f t="shared" si="24"/>
        <v>13</v>
      </c>
      <c r="AD134" s="9">
        <f t="shared" si="25"/>
        <v>17</v>
      </c>
      <c r="AE134" s="1">
        <f>SIGN(AC134)*(ABS(AC134)*60+AD134)+(AC134=0)*AD134</f>
        <v>797</v>
      </c>
      <c r="AG134" s="1">
        <f>AF136-AF131</f>
        <v>-6</v>
      </c>
    </row>
    <row r="135" spans="1:33" ht="15" customHeight="1" x14ac:dyDescent="0.2">
      <c r="A135" s="3">
        <f t="shared" si="33"/>
        <v>45408</v>
      </c>
      <c r="B135" s="6">
        <f t="shared" si="34"/>
        <v>45408</v>
      </c>
      <c r="C135" s="7"/>
      <c r="D135" s="13"/>
      <c r="E135" s="13"/>
      <c r="F135" s="14"/>
      <c r="G135" s="57">
        <f>G134+0.01*(0.2*P136-0.04*(Q138+Q133))</f>
        <v>-24.8508</v>
      </c>
      <c r="H135" s="57">
        <f>H134+0.01*(0.2*M136-0.04*(N138+N133))</f>
        <v>-4.6364000000000001</v>
      </c>
      <c r="I135" s="57">
        <f>I134+0.2*((I139-I134)-360*(I139-I134&gt;0))+(I134+0.2*((I139-I134)-360*(I139-I134&gt;0))&lt;0)*360</f>
        <v>138.626</v>
      </c>
      <c r="J135" s="58">
        <f>J134+0.2*(J139-J134)</f>
        <v>954.8</v>
      </c>
      <c r="K135" s="56">
        <v>13</v>
      </c>
      <c r="L135" s="47">
        <v>36</v>
      </c>
      <c r="M135" s="25"/>
      <c r="O135" s="2">
        <f>N138-N133</f>
        <v>-1.7763568394002505E-13</v>
      </c>
      <c r="P135" s="25"/>
      <c r="R135" s="2">
        <f>Q138-Q133</f>
        <v>0.99999999999980105</v>
      </c>
      <c r="S135" s="42"/>
      <c r="T135" s="5">
        <f t="shared" si="29"/>
        <v>-13.213999999999999</v>
      </c>
      <c r="U135" s="5" t="b">
        <f t="shared" si="30"/>
        <v>0</v>
      </c>
      <c r="V135" s="5">
        <f t="shared" si="26"/>
        <v>0</v>
      </c>
      <c r="W135" s="5" t="e">
        <f t="shared" si="31"/>
        <v>#DIV/0!</v>
      </c>
      <c r="X135" s="1" t="e">
        <f t="shared" si="32"/>
        <v>#DIV/0!</v>
      </c>
      <c r="Z135" s="1" t="e">
        <f t="shared" si="27"/>
        <v>#DIV/0!</v>
      </c>
      <c r="AA135" s="1" t="e">
        <f t="shared" si="28"/>
        <v>#DIV/0!</v>
      </c>
      <c r="AB135" s="32">
        <f t="shared" si="35"/>
        <v>45408</v>
      </c>
      <c r="AC135" s="29">
        <f t="shared" si="24"/>
        <v>13</v>
      </c>
      <c r="AD135" s="35">
        <f t="shared" si="25"/>
        <v>36</v>
      </c>
      <c r="AE135" s="9">
        <f>AE134+(0.2*AF136-0.04*(AG139+AG134))</f>
        <v>816.24</v>
      </c>
    </row>
    <row r="136" spans="1:33" ht="15" customHeight="1" x14ac:dyDescent="0.2">
      <c r="A136" s="3">
        <f t="shared" si="33"/>
        <v>45409</v>
      </c>
      <c r="B136" s="6">
        <f t="shared" si="34"/>
        <v>45409</v>
      </c>
      <c r="C136" s="7"/>
      <c r="D136" s="13"/>
      <c r="E136" s="13"/>
      <c r="F136" s="14"/>
      <c r="G136" s="57">
        <f>G134+0.01*(0.4*P136-0.06*(Q138+Q133))</f>
        <v>-24.7042</v>
      </c>
      <c r="H136" s="57">
        <f>H134+0.01*(0.4*M136-0.06*(N138+N133))</f>
        <v>-4.5415999999999999</v>
      </c>
      <c r="I136" s="57">
        <f>I134+0.4*((I139-I134)-360*(I139-I134&gt;0))+(I134+0.4*((I139-I134)-360*(I139-I134&gt;0))&lt;0)*360</f>
        <v>125.41200000000001</v>
      </c>
      <c r="J136" s="58">
        <f>J134+0.4*(J139-J134)</f>
        <v>954.6</v>
      </c>
      <c r="K136" s="56">
        <v>13</v>
      </c>
      <c r="L136" s="47">
        <v>55</v>
      </c>
      <c r="M136" s="25">
        <f>(H139-H134)*100</f>
        <v>48.000000000000043</v>
      </c>
      <c r="P136" s="25">
        <f>100*(G139-G134)</f>
        <v>76.999999999999957</v>
      </c>
      <c r="S136" s="41">
        <f>((I139-I134)*100-36000*(I139-I134&gt;0))</f>
        <v>-6607.0000000000009</v>
      </c>
      <c r="T136" s="5">
        <f t="shared" si="29"/>
        <v>-13.213999999999999</v>
      </c>
      <c r="U136" s="5" t="b">
        <f t="shared" si="30"/>
        <v>0</v>
      </c>
      <c r="V136" s="5">
        <f t="shared" si="26"/>
        <v>0</v>
      </c>
      <c r="W136" s="5" t="e">
        <f t="shared" si="31"/>
        <v>#DIV/0!</v>
      </c>
      <c r="X136" s="1" t="e">
        <f t="shared" si="32"/>
        <v>#DIV/0!</v>
      </c>
      <c r="Z136" s="1" t="e">
        <f t="shared" si="27"/>
        <v>#DIV/0!</v>
      </c>
      <c r="AA136" s="1" t="e">
        <f t="shared" si="28"/>
        <v>#DIV/0!</v>
      </c>
      <c r="AB136" s="32">
        <f t="shared" si="35"/>
        <v>45409</v>
      </c>
      <c r="AC136" s="29">
        <f t="shared" si="24"/>
        <v>13</v>
      </c>
      <c r="AD136" s="35">
        <f t="shared" si="25"/>
        <v>55</v>
      </c>
      <c r="AE136" s="9">
        <f>AE134+(0.4*AF136-0.06*(AG139+AG134))</f>
        <v>835.26</v>
      </c>
      <c r="AF136" s="1">
        <f>AE139-AE134</f>
        <v>94</v>
      </c>
    </row>
    <row r="137" spans="1:33" ht="15" customHeight="1" x14ac:dyDescent="0.2">
      <c r="A137" s="3">
        <f t="shared" si="33"/>
        <v>45410</v>
      </c>
      <c r="B137" s="6">
        <f t="shared" si="34"/>
        <v>45410</v>
      </c>
      <c r="C137" s="7"/>
      <c r="D137" s="13"/>
      <c r="E137" s="13"/>
      <c r="F137" s="14"/>
      <c r="G137" s="57">
        <f>G134+0.01*(0.6*P136-0.06*(Q138+Q133))</f>
        <v>-24.5502</v>
      </c>
      <c r="H137" s="57">
        <f>H134+0.01*(0.6*M136-0.06*(N138+N133))</f>
        <v>-4.4456000000000007</v>
      </c>
      <c r="I137" s="57">
        <f>I134+0.6*((I139-I134)-360*(I139-I134&gt;0))+(I134+0.6*((I139-I134)-360*(I139-I134&gt;0))&lt;0)*360</f>
        <v>112.19800000000001</v>
      </c>
      <c r="J137" s="58">
        <f>J134+0.6*(J139-J134)</f>
        <v>954.4</v>
      </c>
      <c r="K137" s="56">
        <v>14</v>
      </c>
      <c r="L137" s="47">
        <v>14</v>
      </c>
      <c r="M137" s="25"/>
      <c r="P137" s="25"/>
      <c r="S137" s="42"/>
      <c r="T137" s="5">
        <f t="shared" si="29"/>
        <v>-13.213999999999999</v>
      </c>
      <c r="U137" s="5" t="b">
        <f t="shared" si="30"/>
        <v>0</v>
      </c>
      <c r="V137" s="5">
        <f t="shared" si="26"/>
        <v>0</v>
      </c>
      <c r="W137" s="5" t="e">
        <f t="shared" si="31"/>
        <v>#DIV/0!</v>
      </c>
      <c r="X137" s="1" t="e">
        <f t="shared" si="32"/>
        <v>#DIV/0!</v>
      </c>
      <c r="Z137" s="1" t="e">
        <f t="shared" si="27"/>
        <v>#DIV/0!</v>
      </c>
      <c r="AA137" s="1" t="e">
        <f t="shared" si="28"/>
        <v>#DIV/0!</v>
      </c>
      <c r="AB137" s="32">
        <f t="shared" si="35"/>
        <v>45410</v>
      </c>
      <c r="AC137" s="29">
        <f t="shared" si="24"/>
        <v>14</v>
      </c>
      <c r="AD137" s="9">
        <f t="shared" si="25"/>
        <v>14</v>
      </c>
      <c r="AE137" s="9">
        <f>AE134+(0.6*AF136-0.06*(AG139+AG134))</f>
        <v>854.06</v>
      </c>
    </row>
    <row r="138" spans="1:33" ht="15" customHeight="1" x14ac:dyDescent="0.2">
      <c r="A138" s="3">
        <f t="shared" si="33"/>
        <v>45411</v>
      </c>
      <c r="B138" s="6">
        <f t="shared" si="34"/>
        <v>45411</v>
      </c>
      <c r="C138" s="7"/>
      <c r="D138" s="13"/>
      <c r="E138" s="13"/>
      <c r="F138" s="14"/>
      <c r="G138" s="57">
        <f>G134+0.01*(0.8*P136-0.04*(Q138+Q133))</f>
        <v>-24.3888</v>
      </c>
      <c r="H138" s="57">
        <f>H134+0.01*(0.8*M136-0.04*(N138+N133))</f>
        <v>-4.3483999999999998</v>
      </c>
      <c r="I138" s="57">
        <f>I134+0.8*((I139-I134)-360*(I139-I134&gt;0))+(I134+0.8*((I139-I134)-360*(I139-I134&gt;0))&lt;0)*360</f>
        <v>98.983999999999995</v>
      </c>
      <c r="J138" s="58">
        <f>J134+0.8*(J139-J134)</f>
        <v>954.2</v>
      </c>
      <c r="K138" s="56">
        <v>14</v>
      </c>
      <c r="L138" s="47">
        <v>33</v>
      </c>
      <c r="M138" s="25"/>
      <c r="N138" s="2">
        <f>M141-M136</f>
        <v>2.9999999999999361</v>
      </c>
      <c r="P138" s="25"/>
      <c r="Q138" s="2">
        <f>P141-P136</f>
        <v>18.999999999999773</v>
      </c>
      <c r="S138" s="42"/>
      <c r="T138" s="5">
        <f t="shared" si="29"/>
        <v>-13.214000000000013</v>
      </c>
      <c r="U138" s="5" t="b">
        <f t="shared" si="30"/>
        <v>0</v>
      </c>
      <c r="V138" s="5">
        <f t="shared" si="26"/>
        <v>0</v>
      </c>
      <c r="W138" s="5" t="e">
        <f t="shared" si="31"/>
        <v>#DIV/0!</v>
      </c>
      <c r="X138" s="1" t="e">
        <f t="shared" si="32"/>
        <v>#DIV/0!</v>
      </c>
      <c r="Z138" s="1" t="e">
        <f t="shared" si="27"/>
        <v>#DIV/0!</v>
      </c>
      <c r="AA138" s="1" t="e">
        <f t="shared" si="28"/>
        <v>#DIV/0!</v>
      </c>
      <c r="AB138" s="32">
        <f t="shared" si="35"/>
        <v>45411</v>
      </c>
      <c r="AC138" s="29">
        <f t="shared" ref="AC138:AC201" si="36">K138</f>
        <v>14</v>
      </c>
      <c r="AD138" s="9">
        <f t="shared" ref="AD138:AD201" si="37">L138</f>
        <v>33</v>
      </c>
      <c r="AE138" s="9">
        <f>AE134+(0.8*AF136-0.04*(AG139+AG134))</f>
        <v>872.64</v>
      </c>
    </row>
    <row r="139" spans="1:33" ht="15" customHeight="1" x14ac:dyDescent="0.2">
      <c r="A139" s="17">
        <f t="shared" si="33"/>
        <v>45412</v>
      </c>
      <c r="B139" s="6">
        <f t="shared" si="34"/>
        <v>45412</v>
      </c>
      <c r="C139" s="7"/>
      <c r="D139" s="13"/>
      <c r="E139" s="13"/>
      <c r="F139" s="14"/>
      <c r="G139" s="55">
        <v>-24.22</v>
      </c>
      <c r="H139" s="55">
        <v>-4.25</v>
      </c>
      <c r="I139" s="55">
        <v>85.77</v>
      </c>
      <c r="J139" s="49">
        <v>954</v>
      </c>
      <c r="K139" s="56">
        <v>14</v>
      </c>
      <c r="L139" s="47">
        <v>51</v>
      </c>
      <c r="M139" s="25"/>
      <c r="P139" s="25"/>
      <c r="S139" s="42"/>
      <c r="T139" s="5">
        <f t="shared" si="29"/>
        <v>-13.213999999999999</v>
      </c>
      <c r="U139" s="5" t="b">
        <f t="shared" si="30"/>
        <v>0</v>
      </c>
      <c r="V139" s="5">
        <f t="shared" si="26"/>
        <v>0</v>
      </c>
      <c r="W139" s="5" t="e">
        <f t="shared" si="31"/>
        <v>#DIV/0!</v>
      </c>
      <c r="X139" s="1" t="e">
        <f t="shared" si="32"/>
        <v>#DIV/0!</v>
      </c>
      <c r="Z139" s="1" t="e">
        <f t="shared" si="27"/>
        <v>#DIV/0!</v>
      </c>
      <c r="AA139" s="1" t="e">
        <f t="shared" si="28"/>
        <v>#DIV/0!</v>
      </c>
      <c r="AB139" s="32">
        <f t="shared" si="35"/>
        <v>45412</v>
      </c>
      <c r="AC139" s="29">
        <f t="shared" si="36"/>
        <v>14</v>
      </c>
      <c r="AD139" s="9">
        <f t="shared" si="37"/>
        <v>51</v>
      </c>
      <c r="AE139" s="1">
        <f>SIGN(AC139)*(ABS(AC139)*60+AD139)+(AC139=0)*AD139</f>
        <v>891</v>
      </c>
      <c r="AG139" s="1">
        <f>AF141-AF136</f>
        <v>-5</v>
      </c>
    </row>
    <row r="140" spans="1:33" ht="15" customHeight="1" x14ac:dyDescent="0.2">
      <c r="A140" s="3">
        <f t="shared" si="33"/>
        <v>45413</v>
      </c>
      <c r="B140" s="6">
        <f t="shared" si="34"/>
        <v>45413</v>
      </c>
      <c r="C140" s="39"/>
      <c r="D140" s="13"/>
      <c r="E140" s="13"/>
      <c r="F140" s="14"/>
      <c r="G140" s="57">
        <f>G139+0.01*(0.2*P141-0.04*(Q143+Q138))</f>
        <v>-24.042400000000001</v>
      </c>
      <c r="H140" s="57">
        <f>H139+0.01*(0.2*M141-0.04*(N143+N138))</f>
        <v>-4.1504000000000003</v>
      </c>
      <c r="I140" s="57">
        <f>I139+0.2*((I144-I139)-360*(I144-I139&gt;0))+(I139+0.2*((I144-I139)-360*(I144-I139&gt;0))&lt;0)*360</f>
        <v>72.551999999999992</v>
      </c>
      <c r="J140" s="58">
        <f>J139+0.2*(J144-J139)</f>
        <v>953.8</v>
      </c>
      <c r="K140" s="56">
        <v>15</v>
      </c>
      <c r="L140" s="47">
        <v>10</v>
      </c>
      <c r="M140" s="25"/>
      <c r="O140" s="2">
        <f>N143-N138</f>
        <v>8.5265128291212022E-14</v>
      </c>
      <c r="P140" s="25"/>
      <c r="R140" s="2">
        <f>Q143-Q138</f>
        <v>-1.9999999999992468</v>
      </c>
      <c r="S140" s="42"/>
      <c r="T140" s="5">
        <f t="shared" si="29"/>
        <v>-13.218000000000004</v>
      </c>
      <c r="U140" s="5" t="b">
        <f t="shared" si="30"/>
        <v>0</v>
      </c>
      <c r="V140" s="5">
        <f t="shared" si="26"/>
        <v>0</v>
      </c>
      <c r="W140" s="5" t="e">
        <f t="shared" si="31"/>
        <v>#DIV/0!</v>
      </c>
      <c r="X140" s="1" t="e">
        <f t="shared" si="32"/>
        <v>#DIV/0!</v>
      </c>
      <c r="Z140" s="1" t="e">
        <f t="shared" si="27"/>
        <v>#DIV/0!</v>
      </c>
      <c r="AA140" s="1" t="e">
        <f t="shared" si="28"/>
        <v>#DIV/0!</v>
      </c>
      <c r="AB140" s="32">
        <f t="shared" si="35"/>
        <v>45413</v>
      </c>
      <c r="AC140" s="29">
        <f t="shared" si="36"/>
        <v>15</v>
      </c>
      <c r="AD140" s="9">
        <f t="shared" si="37"/>
        <v>10</v>
      </c>
      <c r="AE140" s="9">
        <f>AE139+(0.2*AF141-0.04*(AG144+AG139))</f>
        <v>909.28</v>
      </c>
    </row>
    <row r="141" spans="1:33" ht="15" customHeight="1" x14ac:dyDescent="0.2">
      <c r="A141" s="3">
        <f t="shared" si="33"/>
        <v>45414</v>
      </c>
      <c r="B141" s="6">
        <f t="shared" si="34"/>
        <v>45414</v>
      </c>
      <c r="C141" s="7"/>
      <c r="D141" s="13"/>
      <c r="E141" s="13"/>
      <c r="F141" s="14"/>
      <c r="G141" s="57">
        <f>G139+0.01*(0.4*P141-0.06*(Q143+Q138))</f>
        <v>-23.857600000000001</v>
      </c>
      <c r="H141" s="57">
        <f>H139+0.01*(0.4*M141-0.06*(N143+N138))</f>
        <v>-4.0495999999999999</v>
      </c>
      <c r="I141" s="57">
        <f>I139+0.4*((I144-I139)-360*(I144-I139&gt;0))+(I139+0.4*((I144-I139)-360*(I144-I139&gt;0))&lt;0)*360</f>
        <v>59.333999999999989</v>
      </c>
      <c r="J141" s="58">
        <f>J139+0.4*(J144-J139)</f>
        <v>953.6</v>
      </c>
      <c r="K141" s="56">
        <v>15</v>
      </c>
      <c r="L141" s="47">
        <v>28</v>
      </c>
      <c r="M141" s="25">
        <f>(H144-H139)*100</f>
        <v>50.999999999999979</v>
      </c>
      <c r="P141" s="25">
        <f>100*(G144-G139)</f>
        <v>95.99999999999973</v>
      </c>
      <c r="S141" s="41">
        <f>((I144-I139)*100-36000*(I144-I139&gt;0))</f>
        <v>-6609</v>
      </c>
      <c r="T141" s="5">
        <f t="shared" si="29"/>
        <v>-13.218000000000004</v>
      </c>
      <c r="U141" s="5" t="b">
        <f t="shared" si="30"/>
        <v>0</v>
      </c>
      <c r="V141" s="5">
        <f t="shared" si="26"/>
        <v>0</v>
      </c>
      <c r="W141" s="5" t="e">
        <f t="shared" si="31"/>
        <v>#DIV/0!</v>
      </c>
      <c r="X141" s="1" t="e">
        <f t="shared" si="32"/>
        <v>#DIV/0!</v>
      </c>
      <c r="Z141" s="1" t="e">
        <f t="shared" si="27"/>
        <v>#DIV/0!</v>
      </c>
      <c r="AA141" s="1" t="e">
        <f t="shared" si="28"/>
        <v>#DIV/0!</v>
      </c>
      <c r="AB141" s="32">
        <f t="shared" si="35"/>
        <v>45414</v>
      </c>
      <c r="AC141" s="29">
        <f t="shared" si="36"/>
        <v>15</v>
      </c>
      <c r="AD141" s="9">
        <f t="shared" si="37"/>
        <v>28</v>
      </c>
      <c r="AE141" s="9">
        <f>AE139+(0.4*AF141-0.06*(AG144+AG139))</f>
        <v>927.32</v>
      </c>
      <c r="AF141" s="1">
        <f>AE144-AE139</f>
        <v>89</v>
      </c>
    </row>
    <row r="142" spans="1:33" ht="15" customHeight="1" x14ac:dyDescent="0.2">
      <c r="A142" s="3">
        <f t="shared" si="33"/>
        <v>45415</v>
      </c>
      <c r="B142" s="6">
        <f t="shared" si="34"/>
        <v>45415</v>
      </c>
      <c r="C142" s="7"/>
      <c r="D142" s="13"/>
      <c r="E142" s="13"/>
      <c r="F142" s="14"/>
      <c r="G142" s="57">
        <f>G139+0.01*(0.6*P141-0.06*(Q143+Q138))</f>
        <v>-23.665600000000001</v>
      </c>
      <c r="H142" s="57">
        <f>H139+0.01*(0.6*M141-0.06*(N143+N138))</f>
        <v>-3.9476</v>
      </c>
      <c r="I142" s="57">
        <f>I139+0.6*((I144-I139)-360*(I144-I139&gt;0))+(I139+0.6*((I144-I139)-360*(I144-I139&gt;0))&lt;0)*360</f>
        <v>46.115999999999993</v>
      </c>
      <c r="J142" s="58">
        <f>J139+0.6*(J144-J139)</f>
        <v>953.4</v>
      </c>
      <c r="K142" s="56">
        <v>15</v>
      </c>
      <c r="L142" s="47">
        <v>45</v>
      </c>
      <c r="M142" s="25"/>
      <c r="P142" s="25"/>
      <c r="S142" s="42"/>
      <c r="T142" s="5">
        <f t="shared" si="29"/>
        <v>-13.217999999999996</v>
      </c>
      <c r="U142" s="5" t="b">
        <f t="shared" si="30"/>
        <v>0</v>
      </c>
      <c r="V142" s="5">
        <f t="shared" si="26"/>
        <v>0</v>
      </c>
      <c r="W142" s="5" t="e">
        <f t="shared" si="31"/>
        <v>#DIV/0!</v>
      </c>
      <c r="X142" s="1" t="e">
        <f t="shared" si="32"/>
        <v>#DIV/0!</v>
      </c>
      <c r="Z142" s="1" t="e">
        <f t="shared" si="27"/>
        <v>#DIV/0!</v>
      </c>
      <c r="AA142" s="1" t="e">
        <f t="shared" si="28"/>
        <v>#DIV/0!</v>
      </c>
      <c r="AB142" s="32">
        <f t="shared" si="35"/>
        <v>45415</v>
      </c>
      <c r="AC142" s="29">
        <f t="shared" si="36"/>
        <v>15</v>
      </c>
      <c r="AD142" s="9">
        <f t="shared" si="37"/>
        <v>45</v>
      </c>
      <c r="AE142" s="9">
        <f>AE139+(0.6*AF141-0.06*(AG144+AG139))</f>
        <v>945.12</v>
      </c>
    </row>
    <row r="143" spans="1:33" ht="15" customHeight="1" x14ac:dyDescent="0.2">
      <c r="A143" s="3">
        <f t="shared" si="33"/>
        <v>45416</v>
      </c>
      <c r="B143" s="6">
        <f t="shared" si="34"/>
        <v>45416</v>
      </c>
      <c r="C143" s="7"/>
      <c r="D143" s="13"/>
      <c r="E143" s="13"/>
      <c r="F143" s="14"/>
      <c r="G143" s="57">
        <f>G139+0.01*(0.8*P141-0.04*(Q143+Q138))</f>
        <v>-23.4664</v>
      </c>
      <c r="H143" s="57">
        <f>H139+0.01*(0.8*M141-0.04*(N143+N138))</f>
        <v>-3.8444000000000003</v>
      </c>
      <c r="I143" s="57">
        <f>I139+0.8*((I144-I139)-360*(I144-I139&gt;0))+(I139+0.8*((I144-I139)-360*(I144-I139&gt;0))&lt;0)*360</f>
        <v>32.897999999999989</v>
      </c>
      <c r="J143" s="58">
        <f>J139+0.8*(J144-J139)</f>
        <v>953.2</v>
      </c>
      <c r="K143" s="56">
        <v>16</v>
      </c>
      <c r="L143" s="47">
        <v>3</v>
      </c>
      <c r="M143" s="25"/>
      <c r="N143" s="2">
        <f>M146-M141</f>
        <v>3.0000000000000213</v>
      </c>
      <c r="P143" s="25"/>
      <c r="Q143" s="2">
        <f>P146-P141</f>
        <v>17.000000000000526</v>
      </c>
      <c r="S143" s="42"/>
      <c r="T143" s="5">
        <f t="shared" si="29"/>
        <v>-13.218000000000004</v>
      </c>
      <c r="U143" s="5" t="b">
        <f t="shared" si="30"/>
        <v>0</v>
      </c>
      <c r="V143" s="5">
        <f t="shared" si="26"/>
        <v>0</v>
      </c>
      <c r="W143" s="5" t="e">
        <f t="shared" si="31"/>
        <v>#DIV/0!</v>
      </c>
      <c r="X143" s="1" t="e">
        <f t="shared" si="32"/>
        <v>#DIV/0!</v>
      </c>
      <c r="Z143" s="1" t="e">
        <f t="shared" si="27"/>
        <v>#DIV/0!</v>
      </c>
      <c r="AA143" s="1" t="e">
        <f t="shared" si="28"/>
        <v>#DIV/0!</v>
      </c>
      <c r="AB143" s="32">
        <f t="shared" si="35"/>
        <v>45416</v>
      </c>
      <c r="AC143" s="29">
        <f t="shared" si="36"/>
        <v>16</v>
      </c>
      <c r="AD143" s="9">
        <f t="shared" si="37"/>
        <v>3</v>
      </c>
      <c r="AE143" s="9">
        <f>AE139+(0.8*AF141-0.04*(AG144+AG139))</f>
        <v>962.68000000000006</v>
      </c>
    </row>
    <row r="144" spans="1:33" ht="15" customHeight="1" x14ac:dyDescent="0.2">
      <c r="A144" s="17">
        <f t="shared" si="33"/>
        <v>45417</v>
      </c>
      <c r="B144" s="6">
        <f t="shared" si="34"/>
        <v>45417</v>
      </c>
      <c r="C144" s="7"/>
      <c r="D144" s="13"/>
      <c r="E144" s="13"/>
      <c r="F144" s="14"/>
      <c r="G144" s="55">
        <v>-23.26</v>
      </c>
      <c r="H144" s="55">
        <v>-3.74</v>
      </c>
      <c r="I144" s="55">
        <v>19.68</v>
      </c>
      <c r="J144" s="49">
        <v>953</v>
      </c>
      <c r="K144" s="56">
        <v>16</v>
      </c>
      <c r="L144" s="47">
        <v>20</v>
      </c>
      <c r="M144" s="25"/>
      <c r="P144" s="25"/>
      <c r="S144" s="42"/>
      <c r="T144" s="5">
        <f t="shared" si="29"/>
        <v>-13.217999999999989</v>
      </c>
      <c r="U144" s="5" t="b">
        <f t="shared" si="30"/>
        <v>0</v>
      </c>
      <c r="V144" s="5">
        <f t="shared" si="26"/>
        <v>0</v>
      </c>
      <c r="W144" s="5" t="e">
        <f t="shared" si="31"/>
        <v>#DIV/0!</v>
      </c>
      <c r="X144" s="1" t="e">
        <f t="shared" si="32"/>
        <v>#DIV/0!</v>
      </c>
      <c r="Z144" s="1" t="e">
        <f t="shared" si="27"/>
        <v>#DIV/0!</v>
      </c>
      <c r="AA144" s="1" t="e">
        <f t="shared" si="28"/>
        <v>#DIV/0!</v>
      </c>
      <c r="AB144" s="32">
        <f t="shared" si="35"/>
        <v>45417</v>
      </c>
      <c r="AC144" s="29">
        <f t="shared" si="36"/>
        <v>16</v>
      </c>
      <c r="AD144" s="9">
        <f t="shared" si="37"/>
        <v>20</v>
      </c>
      <c r="AE144" s="1">
        <f>SIGN(AC144)*(ABS(AC144)*60+AD144)+(AC144=0)*AD144</f>
        <v>980</v>
      </c>
      <c r="AG144" s="1">
        <f>AF146-AF141</f>
        <v>-7</v>
      </c>
    </row>
    <row r="145" spans="1:33" ht="15" customHeight="1" x14ac:dyDescent="0.2">
      <c r="A145" s="3">
        <f t="shared" si="33"/>
        <v>45418</v>
      </c>
      <c r="B145" s="6">
        <f t="shared" si="34"/>
        <v>45418</v>
      </c>
      <c r="C145" s="7">
        <v>2284</v>
      </c>
      <c r="D145" s="13"/>
      <c r="E145" s="13"/>
      <c r="F145" s="14"/>
      <c r="G145" s="57">
        <f>G144+0.01*(0.2*P146-0.04*(Q148+Q143))</f>
        <v>-23.047600000000003</v>
      </c>
      <c r="H145" s="57">
        <f>H144+0.01*(0.2*M146-0.04*(N148+N143))</f>
        <v>-3.6340000000000003</v>
      </c>
      <c r="I145" s="57">
        <f>I144+0.2*((I149-I144)-360*(I149-I144&gt;0))+(I144+0.2*((I149-I144)-360*(I149-I144&gt;0))&lt;0)*360</f>
        <v>6.4599999999999937</v>
      </c>
      <c r="J145" s="58">
        <f>J144+0.2*(J149-J144)</f>
        <v>952.8</v>
      </c>
      <c r="K145" s="56">
        <v>16</v>
      </c>
      <c r="L145" s="47">
        <v>37</v>
      </c>
      <c r="M145" s="25"/>
      <c r="O145" s="2">
        <f>N148-N143</f>
        <v>-1.0000000000000142</v>
      </c>
      <c r="P145" s="25"/>
      <c r="R145" s="2">
        <f>Q148-Q143</f>
        <v>-7.2475359047530219E-13</v>
      </c>
      <c r="S145" s="42"/>
      <c r="T145" s="5">
        <f t="shared" si="29"/>
        <v>-13.220000000000006</v>
      </c>
      <c r="U145" s="5" t="b">
        <f t="shared" si="30"/>
        <v>0</v>
      </c>
      <c r="V145" s="5">
        <f t="shared" si="26"/>
        <v>0</v>
      </c>
      <c r="W145" s="5" t="e">
        <f t="shared" si="31"/>
        <v>#DIV/0!</v>
      </c>
      <c r="X145" s="1" t="e">
        <f t="shared" si="32"/>
        <v>#DIV/0!</v>
      </c>
      <c r="Z145" s="1" t="e">
        <f t="shared" si="27"/>
        <v>#DIV/0!</v>
      </c>
      <c r="AA145" s="1" t="e">
        <f t="shared" si="28"/>
        <v>#DIV/0!</v>
      </c>
      <c r="AB145" s="32">
        <f t="shared" si="35"/>
        <v>45418</v>
      </c>
      <c r="AC145" s="29">
        <f t="shared" si="36"/>
        <v>16</v>
      </c>
      <c r="AD145" s="9">
        <f t="shared" si="37"/>
        <v>37</v>
      </c>
      <c r="AE145" s="9">
        <f>AE144+(0.2*AF146-0.04*(AG149+AG144))</f>
        <v>997</v>
      </c>
    </row>
    <row r="146" spans="1:33" ht="15" customHeight="1" x14ac:dyDescent="0.2">
      <c r="A146" s="3">
        <f t="shared" si="33"/>
        <v>45419</v>
      </c>
      <c r="B146" s="6">
        <f t="shared" si="34"/>
        <v>45419</v>
      </c>
      <c r="C146" s="39">
        <v>0.86388888888888893</v>
      </c>
      <c r="D146" s="13"/>
      <c r="E146" s="13"/>
      <c r="F146" s="14"/>
      <c r="G146" s="57">
        <f>G144+0.01*(0.4*P146-0.06*(Q148+Q143))</f>
        <v>-22.828400000000002</v>
      </c>
      <c r="H146" s="57">
        <f>H144+0.01*(0.4*M146-0.06*(N148+N143))</f>
        <v>-3.5270000000000001</v>
      </c>
      <c r="I146" s="57">
        <f>I144+0.4*((I149-I144)-360*(I149-I144&gt;0))+(I144+0.4*((I149-I144)-360*(I149-I144&gt;0))&lt;0)*360</f>
        <v>353.24</v>
      </c>
      <c r="J146" s="58">
        <f>J144+0.4*(J149-J144)</f>
        <v>952.6</v>
      </c>
      <c r="K146" s="56">
        <v>16</v>
      </c>
      <c r="L146" s="47">
        <v>54</v>
      </c>
      <c r="M146" s="25">
        <f>(H149-H144)*100</f>
        <v>54</v>
      </c>
      <c r="P146" s="25">
        <f>100*(G149-G144)</f>
        <v>113.00000000000026</v>
      </c>
      <c r="S146" s="41">
        <f>((I149-I144)*100-36000*(I149-I144&gt;0))</f>
        <v>-6610.0000000000036</v>
      </c>
      <c r="T146" s="5">
        <f t="shared" si="29"/>
        <v>346.78000000000003</v>
      </c>
      <c r="U146" s="5" t="b">
        <f t="shared" si="30"/>
        <v>1</v>
      </c>
      <c r="V146" s="5">
        <f t="shared" si="26"/>
        <v>-13.21999999999997</v>
      </c>
      <c r="W146" s="5">
        <f t="shared" si="31"/>
        <v>-3.2723146747352594</v>
      </c>
      <c r="X146" s="1">
        <f t="shared" si="32"/>
        <v>20.727685325264741</v>
      </c>
      <c r="Y146" s="1">
        <v>2284</v>
      </c>
      <c r="Z146" s="1">
        <f t="shared" si="27"/>
        <v>20</v>
      </c>
      <c r="AA146" s="1">
        <f t="shared" si="28"/>
        <v>44</v>
      </c>
      <c r="AB146" s="32">
        <f t="shared" si="35"/>
        <v>45419</v>
      </c>
      <c r="AC146" s="29">
        <f t="shared" si="36"/>
        <v>16</v>
      </c>
      <c r="AD146" s="35">
        <f t="shared" si="37"/>
        <v>54</v>
      </c>
      <c r="AE146" s="9">
        <f>AE144+(0.4*AF146-0.06*(AG149+AG144))</f>
        <v>1013.7</v>
      </c>
      <c r="AF146" s="1">
        <f>AE149-AE144</f>
        <v>82</v>
      </c>
    </row>
    <row r="147" spans="1:33" ht="15" customHeight="1" x14ac:dyDescent="0.2">
      <c r="A147" s="3">
        <f t="shared" si="33"/>
        <v>45420</v>
      </c>
      <c r="B147" s="6">
        <f t="shared" si="34"/>
        <v>45420</v>
      </c>
      <c r="C147" s="7"/>
      <c r="D147" s="13"/>
      <c r="E147" s="13"/>
      <c r="F147" s="14"/>
      <c r="G147" s="57">
        <f>G144+0.01*(0.6*P146-0.06*(Q148+Q143))</f>
        <v>-22.602399999999999</v>
      </c>
      <c r="H147" s="57">
        <f>H144+0.01*(0.6*M146-0.06*(N148+N143))</f>
        <v>-3.4190000000000005</v>
      </c>
      <c r="I147" s="57">
        <f>I144+0.6*((I149-I144)-360*(I149-I144&gt;0))+(I144+0.6*((I149-I144)-360*(I149-I144&gt;0))&lt;0)*360</f>
        <v>340.02</v>
      </c>
      <c r="J147" s="58">
        <f>J144+0.6*(J149-J144)</f>
        <v>952.4</v>
      </c>
      <c r="K147" s="56">
        <v>17</v>
      </c>
      <c r="L147" s="47">
        <v>10</v>
      </c>
      <c r="M147" s="25"/>
      <c r="P147" s="25"/>
      <c r="S147" s="42"/>
      <c r="T147" s="5">
        <f t="shared" si="29"/>
        <v>-13.220000000000027</v>
      </c>
      <c r="U147" s="5" t="b">
        <f t="shared" si="30"/>
        <v>0</v>
      </c>
      <c r="V147" s="5">
        <f t="shared" si="26"/>
        <v>0</v>
      </c>
      <c r="W147" s="5" t="e">
        <f t="shared" si="31"/>
        <v>#DIV/0!</v>
      </c>
      <c r="X147" s="1" t="e">
        <f t="shared" si="32"/>
        <v>#DIV/0!</v>
      </c>
      <c r="Z147" s="1" t="e">
        <f t="shared" si="27"/>
        <v>#DIV/0!</v>
      </c>
      <c r="AA147" s="1" t="e">
        <f t="shared" si="28"/>
        <v>#DIV/0!</v>
      </c>
      <c r="AB147" s="32">
        <f t="shared" si="35"/>
        <v>45420</v>
      </c>
      <c r="AC147" s="29">
        <f t="shared" si="36"/>
        <v>17</v>
      </c>
      <c r="AD147" s="35">
        <f t="shared" si="37"/>
        <v>10</v>
      </c>
      <c r="AE147" s="9">
        <f>AE144+(0.6*AF146-0.06*(AG149+AG144))</f>
        <v>1030.0999999999999</v>
      </c>
    </row>
    <row r="148" spans="1:33" ht="15" customHeight="1" x14ac:dyDescent="0.2">
      <c r="A148" s="3">
        <f t="shared" si="33"/>
        <v>45421</v>
      </c>
      <c r="B148" s="6">
        <f t="shared" si="34"/>
        <v>45421</v>
      </c>
      <c r="C148" s="7"/>
      <c r="D148" s="13"/>
      <c r="E148" s="13"/>
      <c r="F148" s="14"/>
      <c r="G148" s="57">
        <f>G144+0.01*(0.8*P146-0.04*(Q148+Q143))</f>
        <v>-22.369599999999998</v>
      </c>
      <c r="H148" s="57">
        <f>H144+0.01*(0.8*M146-0.04*(N148+N143))</f>
        <v>-3.31</v>
      </c>
      <c r="I148" s="57">
        <f>I144+0.8*((I149-I144)-360*(I149-I144&gt;0))+(I144+0.8*((I149-I144)-360*(I149-I144&gt;0))&lt;0)*360</f>
        <v>326.79999999999995</v>
      </c>
      <c r="J148" s="58">
        <f>J144+0.8*(J149-J144)</f>
        <v>952.2</v>
      </c>
      <c r="K148" s="56">
        <v>17</v>
      </c>
      <c r="L148" s="47">
        <v>26</v>
      </c>
      <c r="M148" s="25"/>
      <c r="N148" s="2">
        <f>M151-M146</f>
        <v>2.0000000000000071</v>
      </c>
      <c r="P148" s="25"/>
      <c r="Q148" s="2">
        <f>P151-P146</f>
        <v>16.999999999999801</v>
      </c>
      <c r="S148" s="42"/>
      <c r="T148" s="5">
        <f t="shared" si="29"/>
        <v>-13.220000000000027</v>
      </c>
      <c r="U148" s="5" t="b">
        <f t="shared" si="30"/>
        <v>0</v>
      </c>
      <c r="V148" s="5">
        <f t="shared" si="26"/>
        <v>0</v>
      </c>
      <c r="W148" s="5" t="e">
        <f t="shared" si="31"/>
        <v>#DIV/0!</v>
      </c>
      <c r="X148" s="1" t="e">
        <f t="shared" si="32"/>
        <v>#DIV/0!</v>
      </c>
      <c r="Z148" s="1" t="e">
        <f t="shared" si="27"/>
        <v>#DIV/0!</v>
      </c>
      <c r="AA148" s="1" t="e">
        <f t="shared" si="28"/>
        <v>#DIV/0!</v>
      </c>
      <c r="AB148" s="32">
        <f t="shared" si="35"/>
        <v>45421</v>
      </c>
      <c r="AC148" s="29">
        <f t="shared" si="36"/>
        <v>17</v>
      </c>
      <c r="AD148" s="35">
        <f t="shared" si="37"/>
        <v>26</v>
      </c>
      <c r="AE148" s="9">
        <f>AE144+(0.8*AF146-0.04*(AG149+AG144))</f>
        <v>1046.2</v>
      </c>
    </row>
    <row r="149" spans="1:33" ht="15" customHeight="1" x14ac:dyDescent="0.2">
      <c r="A149" s="17">
        <f t="shared" si="33"/>
        <v>45422</v>
      </c>
      <c r="B149" s="6">
        <f t="shared" si="34"/>
        <v>45422</v>
      </c>
      <c r="C149" s="7"/>
      <c r="D149" s="13"/>
      <c r="E149" s="13"/>
      <c r="F149" s="14"/>
      <c r="G149" s="55">
        <v>-22.13</v>
      </c>
      <c r="H149" s="55">
        <v>-3.2</v>
      </c>
      <c r="I149" s="55">
        <v>313.58</v>
      </c>
      <c r="J149" s="49">
        <v>952</v>
      </c>
      <c r="K149" s="56">
        <v>17</v>
      </c>
      <c r="L149" s="47">
        <v>42</v>
      </c>
      <c r="M149" s="25"/>
      <c r="P149" s="25"/>
      <c r="S149" s="42"/>
      <c r="T149" s="5">
        <f t="shared" si="29"/>
        <v>-13.21999999999997</v>
      </c>
      <c r="U149" s="5" t="b">
        <f t="shared" si="30"/>
        <v>0</v>
      </c>
      <c r="V149" s="5">
        <f t="shared" si="26"/>
        <v>0</v>
      </c>
      <c r="W149" s="5" t="e">
        <f t="shared" si="31"/>
        <v>#DIV/0!</v>
      </c>
      <c r="X149" s="1" t="e">
        <f t="shared" si="32"/>
        <v>#DIV/0!</v>
      </c>
      <c r="Z149" s="1" t="e">
        <f t="shared" si="27"/>
        <v>#DIV/0!</v>
      </c>
      <c r="AA149" s="1" t="e">
        <f t="shared" si="28"/>
        <v>#DIV/0!</v>
      </c>
      <c r="AB149" s="32">
        <f t="shared" si="35"/>
        <v>45422</v>
      </c>
      <c r="AC149" s="29">
        <f t="shared" si="36"/>
        <v>17</v>
      </c>
      <c r="AD149" s="9">
        <f t="shared" si="37"/>
        <v>42</v>
      </c>
      <c r="AE149" s="1">
        <f>SIGN(AC149)*(ABS(AC149)*60+AD149)+(AC149=0)*AD149</f>
        <v>1062</v>
      </c>
      <c r="AG149" s="1">
        <f>AF151-AF146</f>
        <v>-8</v>
      </c>
    </row>
    <row r="150" spans="1:33" ht="15" customHeight="1" x14ac:dyDescent="0.2">
      <c r="A150" s="3">
        <f t="shared" si="33"/>
        <v>45423</v>
      </c>
      <c r="B150" s="6">
        <f t="shared" si="34"/>
        <v>45423</v>
      </c>
      <c r="C150" s="39"/>
      <c r="D150" s="13"/>
      <c r="E150" s="13"/>
      <c r="F150" s="14"/>
      <c r="G150" s="57">
        <f>G149+0.01*(0.2*P151-0.04*(Q153+Q148))</f>
        <v>-21.883199999999999</v>
      </c>
      <c r="H150" s="57">
        <f>H149+0.01*(0.2*M151-0.04*(N153+N148))</f>
        <v>-3.0891999999999999</v>
      </c>
      <c r="I150" s="57">
        <f>I149+0.2*((I154-I149)-360*(I154-I149&gt;0))+(I149+0.2*((I154-I149)-360*(I154-I149&gt;0))&lt;0)*360</f>
        <v>300.35599999999999</v>
      </c>
      <c r="J150" s="58">
        <f>J149+0.2*(J154-J149)</f>
        <v>951.8</v>
      </c>
      <c r="K150" s="56">
        <v>17</v>
      </c>
      <c r="L150" s="47">
        <v>57</v>
      </c>
      <c r="M150" s="25"/>
      <c r="O150" s="2">
        <f>N153-N148</f>
        <v>-0.99999999999998579</v>
      </c>
      <c r="P150" s="25"/>
      <c r="R150" s="2">
        <f>Q153-Q148</f>
        <v>-1.0000000000001421</v>
      </c>
      <c r="S150" s="42"/>
      <c r="T150" s="5">
        <f t="shared" si="29"/>
        <v>-13.22399999999999</v>
      </c>
      <c r="U150" s="5" t="b">
        <f t="shared" si="30"/>
        <v>0</v>
      </c>
      <c r="V150" s="5">
        <f t="shared" si="26"/>
        <v>0</v>
      </c>
      <c r="W150" s="5" t="e">
        <f t="shared" si="31"/>
        <v>#DIV/0!</v>
      </c>
      <c r="X150" s="1" t="e">
        <f t="shared" si="32"/>
        <v>#DIV/0!</v>
      </c>
      <c r="Z150" s="1" t="e">
        <f t="shared" si="27"/>
        <v>#DIV/0!</v>
      </c>
      <c r="AA150" s="1" t="e">
        <f t="shared" si="28"/>
        <v>#DIV/0!</v>
      </c>
      <c r="AB150" s="32">
        <f t="shared" si="35"/>
        <v>45423</v>
      </c>
      <c r="AC150" s="29">
        <f t="shared" si="36"/>
        <v>17</v>
      </c>
      <c r="AD150" s="35">
        <f t="shared" si="37"/>
        <v>57</v>
      </c>
      <c r="AE150" s="9">
        <f>AE149+(0.2*AF151-0.04*(AG154+AG149))</f>
        <v>1077.44</v>
      </c>
    </row>
    <row r="151" spans="1:33" ht="15" customHeight="1" x14ac:dyDescent="0.2">
      <c r="A151" s="3">
        <f t="shared" si="33"/>
        <v>45424</v>
      </c>
      <c r="B151" s="6">
        <f t="shared" si="34"/>
        <v>45424</v>
      </c>
      <c r="C151" s="7"/>
      <c r="D151" s="13"/>
      <c r="E151" s="13"/>
      <c r="F151" s="14"/>
      <c r="G151" s="57">
        <f>G149+0.01*(0.4*P151-0.06*(Q153+Q148))</f>
        <v>-21.629799999999999</v>
      </c>
      <c r="H151" s="57">
        <f>H149+0.01*(0.4*M151-0.06*(N153+N148))</f>
        <v>-2.9778000000000002</v>
      </c>
      <c r="I151" s="57">
        <f>I149+0.4*((I154-I149)-360*(I154-I149&gt;0))+(I149+0.4*((I154-I149)-360*(I154-I149&gt;0))&lt;0)*360</f>
        <v>287.13200000000001</v>
      </c>
      <c r="J151" s="58">
        <f>J149+0.4*(J154-J149)</f>
        <v>951.6</v>
      </c>
      <c r="K151" s="56">
        <v>18</v>
      </c>
      <c r="L151" s="47">
        <v>12</v>
      </c>
      <c r="M151" s="25">
        <f>(H154-H149)*100</f>
        <v>56.000000000000007</v>
      </c>
      <c r="P151" s="25">
        <f>100*(G154-G149)</f>
        <v>130.00000000000006</v>
      </c>
      <c r="S151" s="41">
        <f>((I154-I149)*100-36000*(I154-I149&gt;0))</f>
        <v>-6611.9999999999973</v>
      </c>
      <c r="T151" s="5">
        <f t="shared" si="29"/>
        <v>-13.22399999999999</v>
      </c>
      <c r="U151" s="5" t="b">
        <f t="shared" si="30"/>
        <v>0</v>
      </c>
      <c r="V151" s="5">
        <f t="shared" si="26"/>
        <v>0</v>
      </c>
      <c r="W151" s="5" t="e">
        <f t="shared" si="31"/>
        <v>#DIV/0!</v>
      </c>
      <c r="X151" s="1" t="e">
        <f t="shared" si="32"/>
        <v>#DIV/0!</v>
      </c>
      <c r="Z151" s="1" t="e">
        <f t="shared" si="27"/>
        <v>#DIV/0!</v>
      </c>
      <c r="AA151" s="1" t="e">
        <f t="shared" si="28"/>
        <v>#DIV/0!</v>
      </c>
      <c r="AB151" s="32">
        <f t="shared" si="35"/>
        <v>45424</v>
      </c>
      <c r="AC151" s="29">
        <f t="shared" si="36"/>
        <v>18</v>
      </c>
      <c r="AD151" s="9">
        <f t="shared" si="37"/>
        <v>12</v>
      </c>
      <c r="AE151" s="9">
        <f>AE149+(0.4*AF151-0.06*(AG154+AG149))</f>
        <v>1092.56</v>
      </c>
      <c r="AF151" s="1">
        <f>AE154-AE149</f>
        <v>74</v>
      </c>
    </row>
    <row r="152" spans="1:33" ht="15" customHeight="1" x14ac:dyDescent="0.2">
      <c r="A152" s="3">
        <f t="shared" si="33"/>
        <v>45425</v>
      </c>
      <c r="B152" s="6">
        <f t="shared" si="34"/>
        <v>45425</v>
      </c>
      <c r="C152" s="7"/>
      <c r="D152" s="13"/>
      <c r="E152" s="13"/>
      <c r="F152" s="14"/>
      <c r="G152" s="57">
        <f>G149+0.01*(0.6*P151-0.06*(Q153+Q148))</f>
        <v>-21.369799999999998</v>
      </c>
      <c r="H152" s="57">
        <f>H149+0.01*(0.6*M151-0.06*(N153+N148))</f>
        <v>-2.8658000000000001</v>
      </c>
      <c r="I152" s="57">
        <f>I149+0.6*((I154-I149)-360*(I154-I149&gt;0))+(I149+0.6*((I154-I149)-360*(I154-I149&gt;0))&lt;0)*360</f>
        <v>273.90800000000002</v>
      </c>
      <c r="J152" s="58">
        <f>J149+0.6*(J154-J149)</f>
        <v>951.4</v>
      </c>
      <c r="K152" s="56">
        <v>18</v>
      </c>
      <c r="L152" s="47">
        <v>27</v>
      </c>
      <c r="M152" s="25"/>
      <c r="P152" s="25"/>
      <c r="S152" s="42"/>
      <c r="T152" s="5">
        <f t="shared" si="29"/>
        <v>-13.22399999999999</v>
      </c>
      <c r="U152" s="5" t="b">
        <f t="shared" si="30"/>
        <v>0</v>
      </c>
      <c r="V152" s="5">
        <f t="shared" ref="V152:V215" si="38">(U152=TRUE)*(T152-360)</f>
        <v>0</v>
      </c>
      <c r="W152" s="5" t="e">
        <f t="shared" si="31"/>
        <v>#DIV/0!</v>
      </c>
      <c r="X152" s="1" t="e">
        <f t="shared" si="32"/>
        <v>#DIV/0!</v>
      </c>
      <c r="Z152" s="1" t="e">
        <f t="shared" ref="Z152:Z215" si="39">INT(X152)</f>
        <v>#DIV/0!</v>
      </c>
      <c r="AA152" s="1" t="e">
        <f t="shared" ref="AA152:AA215" si="40">INT((X152-Z152)*60+0.5)</f>
        <v>#DIV/0!</v>
      </c>
      <c r="AB152" s="32">
        <f t="shared" si="35"/>
        <v>45425</v>
      </c>
      <c r="AC152" s="29">
        <f t="shared" si="36"/>
        <v>18</v>
      </c>
      <c r="AD152" s="9">
        <f t="shared" si="37"/>
        <v>27</v>
      </c>
      <c r="AE152" s="9">
        <f>AE149+(0.6*AF151-0.06*(AG154+AG149))</f>
        <v>1107.3599999999999</v>
      </c>
    </row>
    <row r="153" spans="1:33" ht="15" customHeight="1" x14ac:dyDescent="0.2">
      <c r="A153" s="3">
        <f t="shared" si="33"/>
        <v>45426</v>
      </c>
      <c r="B153" s="6">
        <f t="shared" si="34"/>
        <v>45426</v>
      </c>
      <c r="C153" s="7"/>
      <c r="D153" s="13"/>
      <c r="E153" s="13"/>
      <c r="F153" s="14"/>
      <c r="G153" s="57">
        <f>G149+0.01*(0.8*P151-0.04*(Q153+Q148))</f>
        <v>-21.103199999999998</v>
      </c>
      <c r="H153" s="57">
        <f>H149+0.01*(0.8*M151-0.04*(N153+N148))</f>
        <v>-2.7532000000000001</v>
      </c>
      <c r="I153" s="57">
        <f>I149+0.8*((I154-I149)-360*(I154-I149&gt;0))+(I149+0.8*((I154-I149)-360*(I154-I149&gt;0))&lt;0)*360</f>
        <v>260.68399999999997</v>
      </c>
      <c r="J153" s="58">
        <f>J149+0.8*(J154-J149)</f>
        <v>951.2</v>
      </c>
      <c r="K153" s="56">
        <v>18</v>
      </c>
      <c r="L153" s="47">
        <v>42</v>
      </c>
      <c r="M153" s="25"/>
      <c r="N153" s="2">
        <f>M156-M151</f>
        <v>1.0000000000000213</v>
      </c>
      <c r="P153" s="25"/>
      <c r="Q153" s="2">
        <f>P156-P151</f>
        <v>15.999999999999659</v>
      </c>
      <c r="S153" s="42"/>
      <c r="T153" s="5">
        <f t="shared" si="29"/>
        <v>-13.224000000000046</v>
      </c>
      <c r="U153" s="5" t="b">
        <f t="shared" si="30"/>
        <v>0</v>
      </c>
      <c r="V153" s="5">
        <f t="shared" si="38"/>
        <v>0</v>
      </c>
      <c r="W153" s="5" t="e">
        <f t="shared" si="31"/>
        <v>#DIV/0!</v>
      </c>
      <c r="X153" s="1" t="e">
        <f t="shared" si="32"/>
        <v>#DIV/0!</v>
      </c>
      <c r="Z153" s="1" t="e">
        <f t="shared" si="39"/>
        <v>#DIV/0!</v>
      </c>
      <c r="AA153" s="1" t="e">
        <f t="shared" si="40"/>
        <v>#DIV/0!</v>
      </c>
      <c r="AB153" s="32">
        <f t="shared" si="35"/>
        <v>45426</v>
      </c>
      <c r="AC153" s="29">
        <f t="shared" si="36"/>
        <v>18</v>
      </c>
      <c r="AD153" s="9">
        <f t="shared" si="37"/>
        <v>42</v>
      </c>
      <c r="AE153" s="9">
        <f>AE149+(0.8*AF151-0.04*(AG154+AG149))</f>
        <v>1121.8399999999999</v>
      </c>
    </row>
    <row r="154" spans="1:33" ht="15" customHeight="1" x14ac:dyDescent="0.2">
      <c r="A154" s="17">
        <f t="shared" si="33"/>
        <v>45427</v>
      </c>
      <c r="B154" s="6">
        <f t="shared" si="34"/>
        <v>45427</v>
      </c>
      <c r="C154" s="7"/>
      <c r="D154" s="13"/>
      <c r="E154" s="13"/>
      <c r="F154" s="14"/>
      <c r="G154" s="55">
        <v>-20.83</v>
      </c>
      <c r="H154" s="55">
        <v>-2.64</v>
      </c>
      <c r="I154" s="55">
        <v>247.46</v>
      </c>
      <c r="J154" s="49">
        <v>951</v>
      </c>
      <c r="K154" s="56">
        <v>18</v>
      </c>
      <c r="L154" s="47">
        <v>56</v>
      </c>
      <c r="M154" s="25"/>
      <c r="P154" s="25"/>
      <c r="S154" s="42"/>
      <c r="T154" s="5">
        <f t="shared" si="29"/>
        <v>-13.223999999999961</v>
      </c>
      <c r="U154" s="5" t="b">
        <f t="shared" si="30"/>
        <v>0</v>
      </c>
      <c r="V154" s="5">
        <f t="shared" si="38"/>
        <v>0</v>
      </c>
      <c r="W154" s="5" t="e">
        <f t="shared" si="31"/>
        <v>#DIV/0!</v>
      </c>
      <c r="X154" s="1" t="e">
        <f t="shared" si="32"/>
        <v>#DIV/0!</v>
      </c>
      <c r="Z154" s="1" t="e">
        <f t="shared" si="39"/>
        <v>#DIV/0!</v>
      </c>
      <c r="AA154" s="1" t="e">
        <f t="shared" si="40"/>
        <v>#DIV/0!</v>
      </c>
      <c r="AB154" s="32">
        <f t="shared" si="35"/>
        <v>45427</v>
      </c>
      <c r="AC154" s="29">
        <f t="shared" si="36"/>
        <v>18</v>
      </c>
      <c r="AD154" s="9">
        <f t="shared" si="37"/>
        <v>56</v>
      </c>
      <c r="AE154" s="1">
        <f>SIGN(AC154)*(ABS(AC154)*60+AD154)+(AC154=0)*AD154</f>
        <v>1136</v>
      </c>
      <c r="AG154" s="1">
        <f>AF156-AF151</f>
        <v>-8</v>
      </c>
    </row>
    <row r="155" spans="1:33" ht="15" customHeight="1" x14ac:dyDescent="0.2">
      <c r="A155" s="3">
        <f t="shared" si="33"/>
        <v>45428</v>
      </c>
      <c r="B155" s="6">
        <f t="shared" si="34"/>
        <v>45428</v>
      </c>
      <c r="C155" s="7"/>
      <c r="D155" s="13"/>
      <c r="E155" s="13"/>
      <c r="F155" s="14"/>
      <c r="G155" s="57">
        <f>G154+0.01*(0.2*P156-0.04*(Q158+Q153))</f>
        <v>-20.550799999999999</v>
      </c>
      <c r="H155" s="57">
        <f>H154+0.01*(0.2*M156-0.04*(N158+N153))</f>
        <v>-2.5272000000000001</v>
      </c>
      <c r="I155" s="57">
        <f>I154+0.2*((I159-I154)-360*(I159-I154&gt;0))+(I154+0.2*((I159-I154)-360*(I159-I154&gt;0))&lt;0)*360</f>
        <v>234.232</v>
      </c>
      <c r="J155" s="58">
        <f>J154+0.2*(J159-J154)</f>
        <v>950.8</v>
      </c>
      <c r="K155" s="56">
        <v>19</v>
      </c>
      <c r="L155" s="47">
        <v>10</v>
      </c>
      <c r="M155" s="25"/>
      <c r="O155" s="2">
        <f>N158-N153</f>
        <v>0.99999999999993605</v>
      </c>
      <c r="P155" s="25"/>
      <c r="R155" s="2">
        <f>Q158-Q153</f>
        <v>7.3896444519050419E-13</v>
      </c>
      <c r="S155" s="42"/>
      <c r="T155" s="5">
        <f t="shared" si="29"/>
        <v>-13.228000000000009</v>
      </c>
      <c r="U155" s="5" t="b">
        <f t="shared" si="30"/>
        <v>0</v>
      </c>
      <c r="V155" s="5">
        <f t="shared" si="38"/>
        <v>0</v>
      </c>
      <c r="W155" s="5" t="e">
        <f t="shared" si="31"/>
        <v>#DIV/0!</v>
      </c>
      <c r="X155" s="1" t="e">
        <f t="shared" si="32"/>
        <v>#DIV/0!</v>
      </c>
      <c r="Z155" s="1" t="e">
        <f t="shared" si="39"/>
        <v>#DIV/0!</v>
      </c>
      <c r="AA155" s="1" t="e">
        <f t="shared" si="40"/>
        <v>#DIV/0!</v>
      </c>
      <c r="AB155" s="32">
        <f t="shared" si="35"/>
        <v>45428</v>
      </c>
      <c r="AC155" s="29">
        <f t="shared" si="36"/>
        <v>19</v>
      </c>
      <c r="AD155" s="9">
        <f t="shared" si="37"/>
        <v>10</v>
      </c>
      <c r="AE155" s="9">
        <f>AE154+(0.2*AF156-0.04*(AG159+AG154))</f>
        <v>1149.8399999999999</v>
      </c>
    </row>
    <row r="156" spans="1:33" ht="15" customHeight="1" x14ac:dyDescent="0.2">
      <c r="A156" s="3">
        <f t="shared" si="33"/>
        <v>45429</v>
      </c>
      <c r="B156" s="6">
        <f t="shared" si="34"/>
        <v>45429</v>
      </c>
      <c r="C156" s="7"/>
      <c r="D156" s="13"/>
      <c r="E156" s="13"/>
      <c r="F156" s="14"/>
      <c r="G156" s="57">
        <f>G154+0.01*(0.4*P156-0.06*(Q158+Q153))</f>
        <v>-20.2652</v>
      </c>
      <c r="H156" s="57">
        <f>H154+0.01*(0.4*M156-0.06*(N158+N153))</f>
        <v>-2.4138000000000002</v>
      </c>
      <c r="I156" s="57">
        <f>I154+0.4*((I159-I154)-360*(I159-I154&gt;0))+(I154+0.4*((I159-I154)-360*(I159-I154&gt;0))&lt;0)*360</f>
        <v>221.00399999999999</v>
      </c>
      <c r="J156" s="58">
        <f>J154+0.4*(J159-J154)</f>
        <v>950.6</v>
      </c>
      <c r="K156" s="56">
        <v>19</v>
      </c>
      <c r="L156" s="47">
        <v>24</v>
      </c>
      <c r="M156" s="25">
        <f>(H159-H154)*100</f>
        <v>57.000000000000028</v>
      </c>
      <c r="P156" s="25">
        <f>100*(G159-G154)</f>
        <v>145.99999999999972</v>
      </c>
      <c r="S156" s="33">
        <f>((I159-I154)*100-36000*(I159-I154&gt;0))</f>
        <v>-6614.0000000000018</v>
      </c>
      <c r="T156" s="5">
        <f t="shared" si="29"/>
        <v>-13.228000000000009</v>
      </c>
      <c r="U156" s="5" t="b">
        <f t="shared" si="30"/>
        <v>0</v>
      </c>
      <c r="V156" s="5">
        <f t="shared" si="38"/>
        <v>0</v>
      </c>
      <c r="W156" s="5" t="e">
        <f t="shared" si="31"/>
        <v>#DIV/0!</v>
      </c>
      <c r="X156" s="1" t="e">
        <f t="shared" si="32"/>
        <v>#DIV/0!</v>
      </c>
      <c r="Z156" s="1" t="e">
        <f t="shared" si="39"/>
        <v>#DIV/0!</v>
      </c>
      <c r="AA156" s="1" t="e">
        <f t="shared" si="40"/>
        <v>#DIV/0!</v>
      </c>
      <c r="AB156" s="32">
        <f t="shared" si="35"/>
        <v>45429</v>
      </c>
      <c r="AC156" s="29">
        <f t="shared" si="36"/>
        <v>19</v>
      </c>
      <c r="AD156" s="9">
        <f t="shared" si="37"/>
        <v>24</v>
      </c>
      <c r="AE156" s="9">
        <f>AE154+(0.4*AF156-0.06*(AG159+AG154))</f>
        <v>1163.3599999999999</v>
      </c>
      <c r="AF156" s="1">
        <f>AE159-AE154</f>
        <v>66</v>
      </c>
    </row>
    <row r="157" spans="1:33" ht="15" customHeight="1" x14ac:dyDescent="0.2">
      <c r="A157" s="3">
        <f t="shared" si="33"/>
        <v>45430</v>
      </c>
      <c r="B157" s="6">
        <f t="shared" si="34"/>
        <v>45430</v>
      </c>
      <c r="C157" s="39"/>
      <c r="D157" s="13"/>
      <c r="E157" s="13"/>
      <c r="F157" s="14"/>
      <c r="G157" s="57">
        <f>G154+0.01*(0.6*P156-0.06*(Q158+Q153))</f>
        <v>-19.973199999999999</v>
      </c>
      <c r="H157" s="57">
        <f>H154+0.01*(0.6*M156-0.06*(N158+N153))</f>
        <v>-2.2997999999999998</v>
      </c>
      <c r="I157" s="57">
        <f>I154+0.6*((I159-I154)-360*(I159-I154&gt;0))+(I154+0.6*((I159-I154)-360*(I159-I154&gt;0))&lt;0)*360</f>
        <v>207.77600000000001</v>
      </c>
      <c r="J157" s="58">
        <f>J154+0.6*(J159-J154)</f>
        <v>950.4</v>
      </c>
      <c r="K157" s="56">
        <v>19</v>
      </c>
      <c r="L157" s="47">
        <v>37</v>
      </c>
      <c r="M157" s="25"/>
      <c r="P157" s="25"/>
      <c r="S157" s="42"/>
      <c r="T157" s="5">
        <f t="shared" si="29"/>
        <v>-13.22799999999998</v>
      </c>
      <c r="U157" s="5" t="b">
        <f t="shared" si="30"/>
        <v>0</v>
      </c>
      <c r="V157" s="5">
        <f t="shared" si="38"/>
        <v>0</v>
      </c>
      <c r="W157" s="5" t="e">
        <f t="shared" si="31"/>
        <v>#DIV/0!</v>
      </c>
      <c r="X157" s="1" t="e">
        <f t="shared" si="32"/>
        <v>#DIV/0!</v>
      </c>
      <c r="Z157" s="1" t="e">
        <f t="shared" si="39"/>
        <v>#DIV/0!</v>
      </c>
      <c r="AA157" s="1" t="e">
        <f t="shared" si="40"/>
        <v>#DIV/0!</v>
      </c>
      <c r="AB157" s="32">
        <f t="shared" si="35"/>
        <v>45430</v>
      </c>
      <c r="AC157" s="29">
        <f t="shared" si="36"/>
        <v>19</v>
      </c>
      <c r="AD157" s="9">
        <f t="shared" si="37"/>
        <v>37</v>
      </c>
      <c r="AE157" s="9">
        <f>AE154+(0.6*AF156-0.06*(AG159+AG154))</f>
        <v>1176.56</v>
      </c>
    </row>
    <row r="158" spans="1:33" ht="15" customHeight="1" x14ac:dyDescent="0.2">
      <c r="A158" s="3">
        <f t="shared" si="33"/>
        <v>45431</v>
      </c>
      <c r="B158" s="6">
        <f t="shared" si="34"/>
        <v>45431</v>
      </c>
      <c r="C158" s="7"/>
      <c r="D158" s="13"/>
      <c r="E158" s="13"/>
      <c r="F158" s="14"/>
      <c r="G158" s="57">
        <f>G154+0.01*(0.8*P156-0.04*(Q158+Q153))</f>
        <v>-19.674800000000001</v>
      </c>
      <c r="H158" s="57">
        <f>H154+0.01*(0.8*M156-0.04*(N158+N153))</f>
        <v>-2.1852</v>
      </c>
      <c r="I158" s="57">
        <f>I154+0.8*((I159-I154)-360*(I159-I154&gt;0))+(I154+0.8*((I159-I154)-360*(I159-I154&gt;0))&lt;0)*360</f>
        <v>194.548</v>
      </c>
      <c r="J158" s="58">
        <f>J154+0.8*(J159-J154)</f>
        <v>950.2</v>
      </c>
      <c r="K158" s="56">
        <v>19</v>
      </c>
      <c r="L158" s="47">
        <v>50</v>
      </c>
      <c r="M158" s="25"/>
      <c r="N158" s="2">
        <f>M161-M156</f>
        <v>1.9999999999999574</v>
      </c>
      <c r="P158" s="25"/>
      <c r="Q158" s="2">
        <f>P161-P156</f>
        <v>16.000000000000398</v>
      </c>
      <c r="S158" s="42"/>
      <c r="T158" s="5">
        <f t="shared" si="29"/>
        <v>-13.228000000000009</v>
      </c>
      <c r="U158" s="5" t="b">
        <f t="shared" si="30"/>
        <v>0</v>
      </c>
      <c r="V158" s="5">
        <f t="shared" si="38"/>
        <v>0</v>
      </c>
      <c r="W158" s="5" t="e">
        <f t="shared" si="31"/>
        <v>#DIV/0!</v>
      </c>
      <c r="X158" s="1" t="e">
        <f t="shared" si="32"/>
        <v>#DIV/0!</v>
      </c>
      <c r="Z158" s="1" t="e">
        <f t="shared" si="39"/>
        <v>#DIV/0!</v>
      </c>
      <c r="AA158" s="1" t="e">
        <f t="shared" si="40"/>
        <v>#DIV/0!</v>
      </c>
      <c r="AB158" s="32">
        <f t="shared" si="35"/>
        <v>45431</v>
      </c>
      <c r="AC158" s="29">
        <f t="shared" si="36"/>
        <v>19</v>
      </c>
      <c r="AD158" s="9">
        <f t="shared" si="37"/>
        <v>50</v>
      </c>
      <c r="AE158" s="9">
        <f>AE154+(0.8*AF156-0.04*(AG159+AG154))</f>
        <v>1189.44</v>
      </c>
    </row>
    <row r="159" spans="1:33" ht="15" customHeight="1" x14ac:dyDescent="0.2">
      <c r="A159" s="17">
        <f t="shared" si="33"/>
        <v>45432</v>
      </c>
      <c r="B159" s="6">
        <f t="shared" si="34"/>
        <v>45432</v>
      </c>
      <c r="C159" s="7"/>
      <c r="D159" s="13"/>
      <c r="E159" s="13"/>
      <c r="F159" s="14"/>
      <c r="G159" s="55">
        <v>-19.37</v>
      </c>
      <c r="H159" s="55">
        <v>-2.0699999999999998</v>
      </c>
      <c r="I159" s="55">
        <v>181.32</v>
      </c>
      <c r="J159" s="49">
        <v>950</v>
      </c>
      <c r="K159" s="56">
        <v>20</v>
      </c>
      <c r="L159" s="47">
        <v>2</v>
      </c>
      <c r="M159" s="25"/>
      <c r="P159" s="25"/>
      <c r="S159" s="42"/>
      <c r="T159" s="5">
        <f t="shared" si="29"/>
        <v>-13.228000000000009</v>
      </c>
      <c r="U159" s="5" t="b">
        <f t="shared" si="30"/>
        <v>0</v>
      </c>
      <c r="V159" s="5">
        <f t="shared" si="38"/>
        <v>0</v>
      </c>
      <c r="W159" s="5" t="e">
        <f t="shared" si="31"/>
        <v>#DIV/0!</v>
      </c>
      <c r="X159" s="1" t="e">
        <f t="shared" si="32"/>
        <v>#DIV/0!</v>
      </c>
      <c r="Z159" s="1" t="e">
        <f t="shared" si="39"/>
        <v>#DIV/0!</v>
      </c>
      <c r="AA159" s="1" t="e">
        <f t="shared" si="40"/>
        <v>#DIV/0!</v>
      </c>
      <c r="AB159" s="32">
        <f t="shared" si="35"/>
        <v>45432</v>
      </c>
      <c r="AC159" s="29">
        <f t="shared" si="36"/>
        <v>20</v>
      </c>
      <c r="AD159" s="9">
        <f t="shared" si="37"/>
        <v>2</v>
      </c>
      <c r="AE159" s="1">
        <f>SIGN(AC159)*(ABS(AC159)*60+AD159)+(AC159=0)*AD159</f>
        <v>1202</v>
      </c>
      <c r="AG159" s="1">
        <f>AF161-AF156</f>
        <v>-8</v>
      </c>
    </row>
    <row r="160" spans="1:33" ht="15" customHeight="1" x14ac:dyDescent="0.2">
      <c r="A160" s="3">
        <f t="shared" si="33"/>
        <v>45433</v>
      </c>
      <c r="B160" s="6">
        <f t="shared" si="34"/>
        <v>45433</v>
      </c>
      <c r="C160" s="7"/>
      <c r="D160" s="13"/>
      <c r="E160" s="13"/>
      <c r="F160" s="14"/>
      <c r="G160" s="57">
        <f>G159+0.01*(0.2*P161-0.04*(Q163+Q158))</f>
        <v>-19.057600000000001</v>
      </c>
      <c r="H160" s="57">
        <f>H159+0.01*(0.2*M161-0.04*(N163+N158))</f>
        <v>-1.9531999999999998</v>
      </c>
      <c r="I160" s="57">
        <f>I159+0.2*((I164-I159)-360*(I164-I159&gt;0))+(I159+0.2*((I164-I159)-360*(I164-I159&gt;0))&lt;0)*360</f>
        <v>168.09</v>
      </c>
      <c r="J160" s="58">
        <f>J159+0.2*(J164-J159)</f>
        <v>949.8</v>
      </c>
      <c r="K160" s="56">
        <v>20</v>
      </c>
      <c r="L160" s="47">
        <v>15</v>
      </c>
      <c r="M160" s="25"/>
      <c r="O160" s="2">
        <f>N163-N158</f>
        <v>-0.99999999999994316</v>
      </c>
      <c r="P160" s="25"/>
      <c r="R160" s="2">
        <f>Q163-Q158</f>
        <v>-3.0000000000005116</v>
      </c>
      <c r="S160" s="42"/>
      <c r="T160" s="5">
        <f t="shared" si="29"/>
        <v>-13.22999999999999</v>
      </c>
      <c r="U160" s="5" t="b">
        <f t="shared" si="30"/>
        <v>0</v>
      </c>
      <c r="V160" s="5">
        <f t="shared" si="38"/>
        <v>0</v>
      </c>
      <c r="W160" s="5" t="e">
        <f t="shared" si="31"/>
        <v>#DIV/0!</v>
      </c>
      <c r="X160" s="1" t="e">
        <f t="shared" si="32"/>
        <v>#DIV/0!</v>
      </c>
      <c r="Z160" s="1" t="e">
        <f t="shared" si="39"/>
        <v>#DIV/0!</v>
      </c>
      <c r="AA160" s="1" t="e">
        <f t="shared" si="40"/>
        <v>#DIV/0!</v>
      </c>
      <c r="AB160" s="32">
        <f t="shared" si="35"/>
        <v>45433</v>
      </c>
      <c r="AC160" s="29">
        <f t="shared" si="36"/>
        <v>20</v>
      </c>
      <c r="AD160" s="9">
        <f t="shared" si="37"/>
        <v>15</v>
      </c>
      <c r="AE160" s="9">
        <f>AE159+(0.2*AF161-0.04*(AG164+AG159))</f>
        <v>1214.28</v>
      </c>
    </row>
    <row r="161" spans="1:33" ht="15" customHeight="1" x14ac:dyDescent="0.2">
      <c r="A161" s="3">
        <f t="shared" si="33"/>
        <v>45434</v>
      </c>
      <c r="B161" s="6">
        <f t="shared" si="34"/>
        <v>45434</v>
      </c>
      <c r="C161" s="7"/>
      <c r="D161" s="13"/>
      <c r="E161" s="13"/>
      <c r="F161" s="14"/>
      <c r="G161" s="57">
        <f>G159+0.01*(0.4*P161-0.06*(Q163+Q158))</f>
        <v>-18.7394</v>
      </c>
      <c r="H161" s="57">
        <f>H159+0.01*(0.4*M161-0.06*(N163+N158))</f>
        <v>-1.8357999999999999</v>
      </c>
      <c r="I161" s="57">
        <f>I159+0.4*((I164-I159)-360*(I164-I159&gt;0))+(I159+0.4*((I164-I159)-360*(I164-I159&gt;0))&lt;0)*360</f>
        <v>154.85999999999999</v>
      </c>
      <c r="J161" s="58">
        <f>J159+0.4*(J164-J159)</f>
        <v>949.6</v>
      </c>
      <c r="K161" s="56">
        <v>20</v>
      </c>
      <c r="L161" s="47">
        <v>26</v>
      </c>
      <c r="M161" s="25">
        <f>(H164-H159)*100</f>
        <v>58.999999999999986</v>
      </c>
      <c r="P161" s="25">
        <f>100*(G164-G159)</f>
        <v>162.00000000000011</v>
      </c>
      <c r="S161" s="41">
        <f>((I164-I159)*100-36000*(I164-I159&gt;0))</f>
        <v>-6614.9999999999991</v>
      </c>
      <c r="T161" s="5">
        <f t="shared" si="29"/>
        <v>-13.230000000000018</v>
      </c>
      <c r="U161" s="5" t="b">
        <f t="shared" si="30"/>
        <v>0</v>
      </c>
      <c r="V161" s="5">
        <f t="shared" si="38"/>
        <v>0</v>
      </c>
      <c r="W161" s="5" t="e">
        <f t="shared" si="31"/>
        <v>#DIV/0!</v>
      </c>
      <c r="X161" s="1" t="e">
        <f t="shared" si="32"/>
        <v>#DIV/0!</v>
      </c>
      <c r="Z161" s="1" t="e">
        <f t="shared" si="39"/>
        <v>#DIV/0!</v>
      </c>
      <c r="AA161" s="1" t="e">
        <f t="shared" si="40"/>
        <v>#DIV/0!</v>
      </c>
      <c r="AB161" s="32">
        <f t="shared" si="35"/>
        <v>45434</v>
      </c>
      <c r="AC161" s="29">
        <f t="shared" si="36"/>
        <v>20</v>
      </c>
      <c r="AD161" s="9">
        <f t="shared" si="37"/>
        <v>26</v>
      </c>
      <c r="AE161" s="9">
        <f>AE159+(0.4*AF161-0.06*(AG164+AG159))</f>
        <v>1226.22</v>
      </c>
      <c r="AF161" s="1">
        <f>AE164-AE159</f>
        <v>58</v>
      </c>
    </row>
    <row r="162" spans="1:33" ht="15" customHeight="1" x14ac:dyDescent="0.2">
      <c r="A162" s="3">
        <f t="shared" si="33"/>
        <v>45435</v>
      </c>
      <c r="B162" s="6">
        <f t="shared" si="34"/>
        <v>45435</v>
      </c>
      <c r="C162" s="7"/>
      <c r="D162" s="13"/>
      <c r="E162" s="13"/>
      <c r="F162" s="14"/>
      <c r="G162" s="57">
        <f>G159+0.01*(0.6*P161-0.06*(Q163+Q158))</f>
        <v>-18.415400000000002</v>
      </c>
      <c r="H162" s="57">
        <f>H159+0.01*(0.6*M161-0.06*(N163+N158))</f>
        <v>-1.7178</v>
      </c>
      <c r="I162" s="57">
        <f>I159+0.6*((I164-I159)-360*(I164-I159&gt;0))+(I159+0.6*((I164-I159)-360*(I164-I159&gt;0))&lt;0)*360</f>
        <v>141.63</v>
      </c>
      <c r="J162" s="58">
        <f>J159+0.6*(J164-J159)</f>
        <v>949.4</v>
      </c>
      <c r="K162" s="56">
        <v>20</v>
      </c>
      <c r="L162" s="47">
        <v>38</v>
      </c>
      <c r="M162" s="25"/>
      <c r="P162" s="25"/>
      <c r="S162" s="42"/>
      <c r="T162" s="5">
        <f t="shared" si="29"/>
        <v>-13.22999999999999</v>
      </c>
      <c r="U162" s="5" t="b">
        <f t="shared" si="30"/>
        <v>0</v>
      </c>
      <c r="V162" s="5">
        <f t="shared" si="38"/>
        <v>0</v>
      </c>
      <c r="W162" s="5" t="e">
        <f t="shared" si="31"/>
        <v>#DIV/0!</v>
      </c>
      <c r="X162" s="1" t="e">
        <f t="shared" si="32"/>
        <v>#DIV/0!</v>
      </c>
      <c r="Z162" s="1" t="e">
        <f t="shared" si="39"/>
        <v>#DIV/0!</v>
      </c>
      <c r="AA162" s="1" t="e">
        <f t="shared" si="40"/>
        <v>#DIV/0!</v>
      </c>
      <c r="AB162" s="32">
        <f t="shared" si="35"/>
        <v>45435</v>
      </c>
      <c r="AC162" s="29">
        <f t="shared" si="36"/>
        <v>20</v>
      </c>
      <c r="AD162" s="9">
        <f t="shared" si="37"/>
        <v>38</v>
      </c>
      <c r="AE162" s="9">
        <f>AE159+(0.6*AF161-0.06*(AG164+AG159))</f>
        <v>1237.82</v>
      </c>
    </row>
    <row r="163" spans="1:33" ht="15" customHeight="1" x14ac:dyDescent="0.2">
      <c r="A163" s="3">
        <f t="shared" si="33"/>
        <v>45436</v>
      </c>
      <c r="B163" s="6">
        <f t="shared" si="34"/>
        <v>45436</v>
      </c>
      <c r="C163" s="7"/>
      <c r="D163" s="13"/>
      <c r="E163" s="13"/>
      <c r="F163" s="14"/>
      <c r="G163" s="57">
        <f>G159+0.01*(0.8*P161-0.04*(Q163+Q158))</f>
        <v>-18.085599999999999</v>
      </c>
      <c r="H163" s="57">
        <f>H159+0.01*(0.8*M161-0.04*(N163+N158))</f>
        <v>-1.5992</v>
      </c>
      <c r="I163" s="57">
        <f>I159+0.8*((I164-I159)-360*(I164-I159&gt;0))+(I159+0.8*((I164-I159)-360*(I164-I159&gt;0))&lt;0)*360</f>
        <v>128.4</v>
      </c>
      <c r="J163" s="58">
        <f>J159+0.8*(J164-J159)</f>
        <v>949.2</v>
      </c>
      <c r="K163" s="56">
        <v>20</v>
      </c>
      <c r="L163" s="47">
        <v>49</v>
      </c>
      <c r="M163" s="25"/>
      <c r="N163" s="2">
        <f>M166-M161</f>
        <v>1.0000000000000142</v>
      </c>
      <c r="P163" s="25"/>
      <c r="Q163" s="2">
        <f>P166-P161</f>
        <v>12.999999999999886</v>
      </c>
      <c r="S163" s="42"/>
      <c r="T163" s="5">
        <f t="shared" si="29"/>
        <v>-13.22999999999999</v>
      </c>
      <c r="U163" s="5" t="b">
        <f t="shared" si="30"/>
        <v>0</v>
      </c>
      <c r="V163" s="5">
        <f t="shared" si="38"/>
        <v>0</v>
      </c>
      <c r="W163" s="5" t="e">
        <f t="shared" si="31"/>
        <v>#DIV/0!</v>
      </c>
      <c r="X163" s="1" t="e">
        <f t="shared" si="32"/>
        <v>#DIV/0!</v>
      </c>
      <c r="Z163" s="1" t="e">
        <f t="shared" si="39"/>
        <v>#DIV/0!</v>
      </c>
      <c r="AA163" s="1" t="e">
        <f t="shared" si="40"/>
        <v>#DIV/0!</v>
      </c>
      <c r="AB163" s="32">
        <f t="shared" si="35"/>
        <v>45436</v>
      </c>
      <c r="AC163" s="29">
        <f t="shared" si="36"/>
        <v>20</v>
      </c>
      <c r="AD163" s="9">
        <f t="shared" si="37"/>
        <v>49</v>
      </c>
      <c r="AE163" s="9">
        <f>AE159+(0.8*AF161-0.04*(AG164+AG159))</f>
        <v>1249.08</v>
      </c>
    </row>
    <row r="164" spans="1:33" ht="15" customHeight="1" x14ac:dyDescent="0.2">
      <c r="A164" s="17">
        <f t="shared" si="33"/>
        <v>45437</v>
      </c>
      <c r="B164" s="6">
        <f t="shared" si="34"/>
        <v>45437</v>
      </c>
      <c r="C164" s="7"/>
      <c r="D164" s="13"/>
      <c r="E164" s="13"/>
      <c r="F164" s="14"/>
      <c r="G164" s="55">
        <v>-17.75</v>
      </c>
      <c r="H164" s="55">
        <v>-1.48</v>
      </c>
      <c r="I164" s="55">
        <v>115.17</v>
      </c>
      <c r="J164" s="49">
        <v>949</v>
      </c>
      <c r="K164" s="56">
        <v>21</v>
      </c>
      <c r="L164" s="47">
        <v>0</v>
      </c>
      <c r="M164" s="25"/>
      <c r="P164" s="25"/>
      <c r="S164" s="42"/>
      <c r="T164" s="5">
        <f t="shared" si="29"/>
        <v>-13.230000000000004</v>
      </c>
      <c r="U164" s="5" t="b">
        <f t="shared" si="30"/>
        <v>0</v>
      </c>
      <c r="V164" s="5">
        <f t="shared" si="38"/>
        <v>0</v>
      </c>
      <c r="W164" s="5" t="e">
        <f t="shared" si="31"/>
        <v>#DIV/0!</v>
      </c>
      <c r="X164" s="1" t="e">
        <f t="shared" si="32"/>
        <v>#DIV/0!</v>
      </c>
      <c r="Z164" s="1" t="e">
        <f t="shared" si="39"/>
        <v>#DIV/0!</v>
      </c>
      <c r="AA164" s="1" t="e">
        <f t="shared" si="40"/>
        <v>#DIV/0!</v>
      </c>
      <c r="AB164" s="32">
        <f t="shared" si="35"/>
        <v>45437</v>
      </c>
      <c r="AC164" s="29">
        <f t="shared" si="36"/>
        <v>21</v>
      </c>
      <c r="AD164" s="9">
        <f t="shared" si="37"/>
        <v>0</v>
      </c>
      <c r="AE164" s="1">
        <f>SIGN(AC164)*(ABS(AC164)*60+AD164)+(AC164=0)*AD164</f>
        <v>1260</v>
      </c>
      <c r="AG164" s="1">
        <f>AF166-AF161</f>
        <v>-9</v>
      </c>
    </row>
    <row r="165" spans="1:33" ht="15" customHeight="1" x14ac:dyDescent="0.2">
      <c r="A165" s="3">
        <f t="shared" si="33"/>
        <v>45438</v>
      </c>
      <c r="B165" s="6">
        <f t="shared" si="34"/>
        <v>45438</v>
      </c>
      <c r="C165" s="7"/>
      <c r="D165" s="13"/>
      <c r="E165" s="13"/>
      <c r="F165" s="14"/>
      <c r="G165" s="57">
        <f>G164+0.01*(0.2*P166-0.04*(Q168+Q163))</f>
        <v>-17.410799999999998</v>
      </c>
      <c r="H165" s="57">
        <f>H164+0.01*(0.2*M166-0.04*(N168+N163))</f>
        <v>-1.3604000000000001</v>
      </c>
      <c r="I165" s="57">
        <f>I164+0.2*((I169-I164)-360*(I169-I164&gt;0))+(I164+0.2*((I169-I164)-360*(I169-I164&gt;0))&lt;0)*360</f>
        <v>101.938</v>
      </c>
      <c r="J165" s="58">
        <f>J164+0.2*(J169-J164)</f>
        <v>948.8</v>
      </c>
      <c r="K165" s="56">
        <v>21</v>
      </c>
      <c r="L165" s="47">
        <v>10</v>
      </c>
      <c r="M165" s="25"/>
      <c r="O165" s="2">
        <f>N168-N163</f>
        <v>-1.0000000000000142</v>
      </c>
      <c r="P165" s="25"/>
      <c r="R165" s="2">
        <f>Q168-Q163</f>
        <v>1.0000000000001705</v>
      </c>
      <c r="S165" s="42"/>
      <c r="T165" s="5">
        <f t="shared" si="29"/>
        <v>-13.231999999999999</v>
      </c>
      <c r="U165" s="5" t="b">
        <f t="shared" si="30"/>
        <v>0</v>
      </c>
      <c r="V165" s="5">
        <f t="shared" si="38"/>
        <v>0</v>
      </c>
      <c r="W165" s="5" t="e">
        <f t="shared" si="31"/>
        <v>#DIV/0!</v>
      </c>
      <c r="X165" s="1" t="e">
        <f t="shared" si="32"/>
        <v>#DIV/0!</v>
      </c>
      <c r="Z165" s="1" t="e">
        <f t="shared" si="39"/>
        <v>#DIV/0!</v>
      </c>
      <c r="AA165" s="1" t="e">
        <f t="shared" si="40"/>
        <v>#DIV/0!</v>
      </c>
      <c r="AB165" s="32">
        <f t="shared" si="35"/>
        <v>45438</v>
      </c>
      <c r="AC165" s="29">
        <f t="shared" si="36"/>
        <v>21</v>
      </c>
      <c r="AD165" s="9">
        <f t="shared" si="37"/>
        <v>10</v>
      </c>
      <c r="AE165" s="9">
        <f>AE164+(0.2*AF166-0.04*(AG169+AG164))</f>
        <v>1270.56</v>
      </c>
    </row>
    <row r="166" spans="1:33" ht="15" customHeight="1" x14ac:dyDescent="0.2">
      <c r="A166" s="3">
        <f t="shared" si="33"/>
        <v>45439</v>
      </c>
      <c r="B166" s="6">
        <f t="shared" si="34"/>
        <v>45439</v>
      </c>
      <c r="C166" s="7"/>
      <c r="D166" s="13"/>
      <c r="E166" s="13"/>
      <c r="F166" s="14"/>
      <c r="G166" s="57">
        <f>G164+0.01*(0.4*P166-0.06*(Q168+Q163))</f>
        <v>-17.066199999999998</v>
      </c>
      <c r="H166" s="57">
        <f>H164+0.01*(0.4*M166-0.06*(N168+N163))</f>
        <v>-1.2405999999999999</v>
      </c>
      <c r="I166" s="57">
        <f>I164+0.4*((I169-I164)-360*(I169-I164&gt;0))+(I164+0.4*((I169-I164)-360*(I169-I164&gt;0))&lt;0)*360</f>
        <v>88.706000000000003</v>
      </c>
      <c r="J166" s="58">
        <f>J164+0.4*(J169-J164)</f>
        <v>948.6</v>
      </c>
      <c r="K166" s="56">
        <v>21</v>
      </c>
      <c r="L166" s="47">
        <v>21</v>
      </c>
      <c r="M166" s="25">
        <f>(H169-H164)*100</f>
        <v>60</v>
      </c>
      <c r="P166" s="25">
        <f>100*(G169-G164)</f>
        <v>175</v>
      </c>
      <c r="S166" s="41">
        <f>((I169-I164)*100-36000*(I169-I164&gt;0))</f>
        <v>-6616</v>
      </c>
      <c r="T166" s="5">
        <f t="shared" si="29"/>
        <v>-13.231999999999999</v>
      </c>
      <c r="U166" s="5" t="b">
        <f t="shared" si="30"/>
        <v>0</v>
      </c>
      <c r="V166" s="5">
        <f t="shared" si="38"/>
        <v>0</v>
      </c>
      <c r="W166" s="5" t="e">
        <f t="shared" si="31"/>
        <v>#DIV/0!</v>
      </c>
      <c r="X166" s="1" t="e">
        <f t="shared" si="32"/>
        <v>#DIV/0!</v>
      </c>
      <c r="Z166" s="1" t="e">
        <f t="shared" si="39"/>
        <v>#DIV/0!</v>
      </c>
      <c r="AA166" s="1" t="e">
        <f t="shared" si="40"/>
        <v>#DIV/0!</v>
      </c>
      <c r="AB166" s="32">
        <f t="shared" si="35"/>
        <v>45439</v>
      </c>
      <c r="AC166" s="29">
        <f t="shared" si="36"/>
        <v>21</v>
      </c>
      <c r="AD166" s="9">
        <f t="shared" si="37"/>
        <v>21</v>
      </c>
      <c r="AE166" s="9">
        <f>AE164+(0.4*AF166-0.06*(AG169+AG164))</f>
        <v>1280.74</v>
      </c>
      <c r="AF166" s="1">
        <f>AE169-AE164</f>
        <v>49</v>
      </c>
    </row>
    <row r="167" spans="1:33" ht="15" customHeight="1" x14ac:dyDescent="0.2">
      <c r="A167" s="3">
        <f t="shared" si="33"/>
        <v>45440</v>
      </c>
      <c r="B167" s="6">
        <f t="shared" si="34"/>
        <v>45440</v>
      </c>
      <c r="C167" s="39"/>
      <c r="D167" s="13"/>
      <c r="E167" s="13"/>
      <c r="F167" s="14"/>
      <c r="G167" s="57">
        <f>G164+0.01*(0.6*P166-0.06*(Q168+Q163))</f>
        <v>-16.716200000000001</v>
      </c>
      <c r="H167" s="57">
        <f>H164+0.01*(0.6*M166-0.06*(N168+N163))</f>
        <v>-1.1206</v>
      </c>
      <c r="I167" s="57">
        <f>I164+0.6*((I169-I164)-360*(I169-I164&gt;0))+(I164+0.6*((I169-I164)-360*(I169-I164&gt;0))&lt;0)*360</f>
        <v>75.474000000000004</v>
      </c>
      <c r="J167" s="58">
        <f>J164+0.6*(J169-J164)</f>
        <v>948.4</v>
      </c>
      <c r="K167" s="56">
        <v>21</v>
      </c>
      <c r="L167" s="47">
        <v>30</v>
      </c>
      <c r="M167" s="25"/>
      <c r="P167" s="25"/>
      <c r="S167" s="42"/>
      <c r="T167" s="5">
        <f t="shared" si="29"/>
        <v>-13.231999999999999</v>
      </c>
      <c r="U167" s="5" t="b">
        <f t="shared" si="30"/>
        <v>0</v>
      </c>
      <c r="V167" s="5">
        <f t="shared" si="38"/>
        <v>0</v>
      </c>
      <c r="W167" s="5" t="e">
        <f t="shared" si="31"/>
        <v>#DIV/0!</v>
      </c>
      <c r="X167" s="1" t="e">
        <f t="shared" si="32"/>
        <v>#DIV/0!</v>
      </c>
      <c r="Z167" s="1" t="e">
        <f t="shared" si="39"/>
        <v>#DIV/0!</v>
      </c>
      <c r="AA167" s="1" t="e">
        <f t="shared" si="40"/>
        <v>#DIV/0!</v>
      </c>
      <c r="AB167" s="32">
        <f t="shared" si="35"/>
        <v>45440</v>
      </c>
      <c r="AC167" s="29">
        <f t="shared" si="36"/>
        <v>21</v>
      </c>
      <c r="AD167" s="9">
        <f t="shared" si="37"/>
        <v>30</v>
      </c>
      <c r="AE167" s="9">
        <f>AE164+(0.6*AF166-0.06*(AG169+AG164))</f>
        <v>1290.54</v>
      </c>
    </row>
    <row r="168" spans="1:33" ht="15" customHeight="1" x14ac:dyDescent="0.2">
      <c r="A168" s="3">
        <f t="shared" si="33"/>
        <v>45441</v>
      </c>
      <c r="B168" s="6">
        <f t="shared" si="34"/>
        <v>45441</v>
      </c>
      <c r="C168" s="7"/>
      <c r="D168" s="13"/>
      <c r="E168" s="13"/>
      <c r="F168" s="14"/>
      <c r="G168" s="57">
        <f>G164+0.01*(0.8*P166-0.04*(Q168+Q163))</f>
        <v>-16.360800000000001</v>
      </c>
      <c r="H168" s="57">
        <f>H164+0.01*(0.8*M166-0.04*(N168+N163))</f>
        <v>-1.0004</v>
      </c>
      <c r="I168" s="57">
        <f>I164+0.8*((I169-I164)-360*(I169-I164&gt;0))+(I164+0.8*((I169-I164)-360*(I169-I164&gt;0))&lt;0)*360</f>
        <v>62.242000000000004</v>
      </c>
      <c r="J168" s="58">
        <f>J164+0.8*(J169-J164)</f>
        <v>948.2</v>
      </c>
      <c r="K168" s="56">
        <v>21</v>
      </c>
      <c r="L168" s="47">
        <v>40</v>
      </c>
      <c r="M168" s="25"/>
      <c r="N168" s="2">
        <f>M171-M166</f>
        <v>0</v>
      </c>
      <c r="P168" s="25"/>
      <c r="Q168" s="2">
        <f>P171-P166</f>
        <v>14.000000000000057</v>
      </c>
      <c r="S168" s="42"/>
      <c r="T168" s="5">
        <f t="shared" si="29"/>
        <v>-13.231999999999999</v>
      </c>
      <c r="U168" s="5" t="b">
        <f t="shared" si="30"/>
        <v>0</v>
      </c>
      <c r="V168" s="5">
        <f t="shared" si="38"/>
        <v>0</v>
      </c>
      <c r="W168" s="5" t="e">
        <f t="shared" si="31"/>
        <v>#DIV/0!</v>
      </c>
      <c r="X168" s="1" t="e">
        <f t="shared" si="32"/>
        <v>#DIV/0!</v>
      </c>
      <c r="Z168" s="1" t="e">
        <f t="shared" si="39"/>
        <v>#DIV/0!</v>
      </c>
      <c r="AA168" s="1" t="e">
        <f t="shared" si="40"/>
        <v>#DIV/0!</v>
      </c>
      <c r="AB168" s="32">
        <f t="shared" si="35"/>
        <v>45441</v>
      </c>
      <c r="AC168" s="29">
        <f t="shared" si="36"/>
        <v>21</v>
      </c>
      <c r="AD168" s="9">
        <f t="shared" si="37"/>
        <v>40</v>
      </c>
      <c r="AE168" s="9">
        <f>AE164+(0.8*AF166-0.04*(AG169+AG164))</f>
        <v>1299.96</v>
      </c>
    </row>
    <row r="169" spans="1:33" ht="15" customHeight="1" x14ac:dyDescent="0.2">
      <c r="A169" s="17">
        <f t="shared" si="33"/>
        <v>45442</v>
      </c>
      <c r="B169" s="6">
        <f t="shared" si="34"/>
        <v>45442</v>
      </c>
      <c r="C169" s="7"/>
      <c r="D169" s="13"/>
      <c r="E169" s="13"/>
      <c r="F169" s="14"/>
      <c r="G169" s="55">
        <v>-16</v>
      </c>
      <c r="H169" s="55">
        <v>-0.88</v>
      </c>
      <c r="I169" s="55">
        <v>49.01</v>
      </c>
      <c r="J169" s="49">
        <v>948</v>
      </c>
      <c r="K169" s="56">
        <v>21</v>
      </c>
      <c r="L169" s="47">
        <v>49</v>
      </c>
      <c r="M169" s="25"/>
      <c r="P169" s="25"/>
      <c r="S169" s="42"/>
      <c r="T169" s="5">
        <f t="shared" si="29"/>
        <v>-13.232000000000006</v>
      </c>
      <c r="U169" s="5" t="b">
        <f t="shared" si="30"/>
        <v>0</v>
      </c>
      <c r="V169" s="5">
        <f t="shared" si="38"/>
        <v>0</v>
      </c>
      <c r="W169" s="5" t="e">
        <f t="shared" si="31"/>
        <v>#DIV/0!</v>
      </c>
      <c r="X169" s="1" t="e">
        <f t="shared" si="32"/>
        <v>#DIV/0!</v>
      </c>
      <c r="Z169" s="1" t="e">
        <f t="shared" si="39"/>
        <v>#DIV/0!</v>
      </c>
      <c r="AA169" s="1" t="e">
        <f t="shared" si="40"/>
        <v>#DIV/0!</v>
      </c>
      <c r="AB169" s="32">
        <f t="shared" si="35"/>
        <v>45442</v>
      </c>
      <c r="AC169" s="29">
        <f t="shared" si="36"/>
        <v>21</v>
      </c>
      <c r="AD169" s="9">
        <f t="shared" si="37"/>
        <v>49</v>
      </c>
      <c r="AE169" s="1">
        <f>SIGN(AC169)*(ABS(AC169)*60+AD169)+(AC169=0)*AD169</f>
        <v>1309</v>
      </c>
      <c r="AG169" s="1">
        <f>AF171-AF166</f>
        <v>-10</v>
      </c>
    </row>
    <row r="170" spans="1:33" ht="15" customHeight="1" x14ac:dyDescent="0.2">
      <c r="A170" s="3">
        <f t="shared" si="33"/>
        <v>45443</v>
      </c>
      <c r="B170" s="6">
        <f t="shared" si="34"/>
        <v>45443</v>
      </c>
      <c r="C170" s="7"/>
      <c r="D170" s="13"/>
      <c r="E170" s="13"/>
      <c r="F170" s="14"/>
      <c r="G170" s="57">
        <f>G169+0.01*(0.2*P171-0.04*(Q173+Q168))</f>
        <v>-15.631600000000001</v>
      </c>
      <c r="H170" s="57">
        <f>H169+0.01*(0.2*M171-0.04*(N173+N168))</f>
        <v>-0.76039999999999996</v>
      </c>
      <c r="I170" s="57">
        <f>I169+0.2*((I174-I169)-360*(I174-I169&gt;0))+(I169+0.2*((I174-I169)-360*(I174-I169&gt;0))&lt;0)*360</f>
        <v>35.775999999999996</v>
      </c>
      <c r="J170" s="58">
        <f>J169+0.2*(J174-J169)</f>
        <v>947.8</v>
      </c>
      <c r="K170" s="56">
        <v>21</v>
      </c>
      <c r="L170" s="47">
        <v>57</v>
      </c>
      <c r="M170" s="25"/>
      <c r="O170" s="2">
        <f>N173-N168</f>
        <v>1.0000000000000071</v>
      </c>
      <c r="P170" s="25"/>
      <c r="R170" s="2">
        <f>Q173-Q168</f>
        <v>-4.0000000000000853</v>
      </c>
      <c r="S170" s="42"/>
      <c r="T170" s="5">
        <f t="shared" si="29"/>
        <v>-13.234000000000002</v>
      </c>
      <c r="U170" s="5" t="b">
        <f t="shared" si="30"/>
        <v>0</v>
      </c>
      <c r="V170" s="5">
        <f t="shared" si="38"/>
        <v>0</v>
      </c>
      <c r="W170" s="5" t="e">
        <f t="shared" si="31"/>
        <v>#DIV/0!</v>
      </c>
      <c r="X170" s="1" t="e">
        <f t="shared" si="32"/>
        <v>#DIV/0!</v>
      </c>
      <c r="Z170" s="1" t="e">
        <f t="shared" si="39"/>
        <v>#DIV/0!</v>
      </c>
      <c r="AA170" s="1" t="e">
        <f t="shared" si="40"/>
        <v>#DIV/0!</v>
      </c>
      <c r="AB170" s="32">
        <f t="shared" si="35"/>
        <v>45443</v>
      </c>
      <c r="AC170" s="29">
        <f t="shared" si="36"/>
        <v>21</v>
      </c>
      <c r="AD170" s="9">
        <f t="shared" si="37"/>
        <v>57</v>
      </c>
      <c r="AE170" s="9">
        <f>AE169+(0.2*AF171-0.04*(AG174+AG169))</f>
        <v>1317.6</v>
      </c>
    </row>
    <row r="171" spans="1:33" ht="15" customHeight="1" x14ac:dyDescent="0.2">
      <c r="A171" s="3">
        <f t="shared" si="33"/>
        <v>45444</v>
      </c>
      <c r="B171" s="6">
        <f t="shared" si="34"/>
        <v>45444</v>
      </c>
      <c r="C171" s="7"/>
      <c r="D171" s="13"/>
      <c r="E171" s="13"/>
      <c r="F171" s="14"/>
      <c r="G171" s="57">
        <f>G169+0.01*(0.4*P171-0.06*(Q173+Q168))</f>
        <v>-15.2584</v>
      </c>
      <c r="H171" s="57">
        <f>H169+0.01*(0.4*M171-0.06*(N173+N168))</f>
        <v>-0.64059999999999995</v>
      </c>
      <c r="I171" s="57">
        <f>I169+0.4*((I174-I169)-360*(I174-I169&gt;0))+(I169+0.4*((I174-I169)-360*(I174-I169&gt;0))&lt;0)*360</f>
        <v>22.541999999999991</v>
      </c>
      <c r="J171" s="58">
        <f>J169+0.4*(J174-J169)</f>
        <v>947.6</v>
      </c>
      <c r="K171" s="56">
        <v>22</v>
      </c>
      <c r="L171" s="47">
        <v>6</v>
      </c>
      <c r="M171" s="25">
        <f>(H174-H169)*100</f>
        <v>60</v>
      </c>
      <c r="P171" s="25">
        <f>100*(G174-G169)</f>
        <v>189.00000000000006</v>
      </c>
      <c r="S171" s="41">
        <f>((I174-I169)*100-36000*(I174-I169&gt;0))</f>
        <v>-6617</v>
      </c>
      <c r="T171" s="5">
        <f t="shared" si="29"/>
        <v>-13.234000000000005</v>
      </c>
      <c r="U171" s="5" t="b">
        <f t="shared" si="30"/>
        <v>0</v>
      </c>
      <c r="V171" s="5">
        <f t="shared" si="38"/>
        <v>0</v>
      </c>
      <c r="W171" s="5" t="e">
        <f t="shared" si="31"/>
        <v>#DIV/0!</v>
      </c>
      <c r="X171" s="1" t="e">
        <f t="shared" si="32"/>
        <v>#DIV/0!</v>
      </c>
      <c r="Z171" s="1" t="e">
        <f t="shared" si="39"/>
        <v>#DIV/0!</v>
      </c>
      <c r="AA171" s="1" t="e">
        <f t="shared" si="40"/>
        <v>#DIV/0!</v>
      </c>
      <c r="AB171" s="32">
        <f t="shared" si="35"/>
        <v>45444</v>
      </c>
      <c r="AC171" s="29">
        <f t="shared" si="36"/>
        <v>22</v>
      </c>
      <c r="AD171" s="9">
        <f t="shared" si="37"/>
        <v>6</v>
      </c>
      <c r="AE171" s="9">
        <f>AE169+(0.4*AF171-0.06*(AG174+AG169))</f>
        <v>1325.8</v>
      </c>
      <c r="AF171" s="1">
        <f>AE174-AE169</f>
        <v>39</v>
      </c>
    </row>
    <row r="172" spans="1:33" ht="15" customHeight="1" x14ac:dyDescent="0.2">
      <c r="A172" s="3">
        <f t="shared" si="33"/>
        <v>45445</v>
      </c>
      <c r="B172" s="6">
        <f t="shared" si="34"/>
        <v>45445</v>
      </c>
      <c r="C172" s="7"/>
      <c r="D172" s="13"/>
      <c r="E172" s="13"/>
      <c r="F172" s="14"/>
      <c r="G172" s="57">
        <f>G169+0.01*(0.6*P171-0.06*(Q173+Q168))</f>
        <v>-14.8804</v>
      </c>
      <c r="H172" s="57">
        <f>H169+0.01*(0.6*M171-0.06*(N173+N168))</f>
        <v>-0.52059999999999995</v>
      </c>
      <c r="I172" s="57">
        <f>I169+0.6*((I174-I169)-360*(I174-I169&gt;0))+(I169+0.6*((I174-I169)-360*(I174-I169&gt;0))&lt;0)*360</f>
        <v>9.3079999999999927</v>
      </c>
      <c r="J172" s="58">
        <f>J169+0.6*(J174-J169)</f>
        <v>947.4</v>
      </c>
      <c r="K172" s="56">
        <v>22</v>
      </c>
      <c r="L172" s="47">
        <v>13</v>
      </c>
      <c r="M172" s="25"/>
      <c r="P172" s="25"/>
      <c r="S172" s="42"/>
      <c r="T172" s="5">
        <f t="shared" si="29"/>
        <v>-13.233999999999998</v>
      </c>
      <c r="U172" s="5" t="b">
        <f t="shared" si="30"/>
        <v>0</v>
      </c>
      <c r="V172" s="5">
        <f t="shared" si="38"/>
        <v>0</v>
      </c>
      <c r="W172" s="5" t="e">
        <f t="shared" si="31"/>
        <v>#DIV/0!</v>
      </c>
      <c r="X172" s="1" t="e">
        <f t="shared" si="32"/>
        <v>#DIV/0!</v>
      </c>
      <c r="Z172" s="1" t="e">
        <f t="shared" si="39"/>
        <v>#DIV/0!</v>
      </c>
      <c r="AA172" s="1" t="e">
        <f t="shared" si="40"/>
        <v>#DIV/0!</v>
      </c>
      <c r="AB172" s="32">
        <f t="shared" si="35"/>
        <v>45445</v>
      </c>
      <c r="AC172" s="29">
        <f t="shared" si="36"/>
        <v>22</v>
      </c>
      <c r="AD172" s="9">
        <f t="shared" si="37"/>
        <v>13</v>
      </c>
      <c r="AE172" s="9">
        <f>AE169+(0.6*AF171-0.06*(AG174+AG169))</f>
        <v>1333.6</v>
      </c>
    </row>
    <row r="173" spans="1:33" ht="15" customHeight="1" x14ac:dyDescent="0.2">
      <c r="A173" s="3">
        <f t="shared" si="33"/>
        <v>45446</v>
      </c>
      <c r="B173" s="6">
        <f t="shared" si="34"/>
        <v>45446</v>
      </c>
      <c r="C173" s="7">
        <v>2285</v>
      </c>
      <c r="D173" s="13"/>
      <c r="E173" s="13"/>
      <c r="F173" s="14"/>
      <c r="G173" s="57">
        <f>G169+0.01*(0.8*P171-0.04*(Q173+Q168))</f>
        <v>-14.4976</v>
      </c>
      <c r="H173" s="57">
        <f>H169+0.01*(0.8*M171-0.04*(N173+N168))</f>
        <v>-0.40039999999999998</v>
      </c>
      <c r="I173" s="57">
        <f>I169+0.8*((I174-I169)-360*(I174-I169&gt;0))+(I169+0.8*((I174-I169)-360*(I174-I169&gt;0))&lt;0)*360</f>
        <v>356.07399999999996</v>
      </c>
      <c r="J173" s="58">
        <f>J169+0.8*(J174-J169)</f>
        <v>947.2</v>
      </c>
      <c r="K173" s="56">
        <v>22</v>
      </c>
      <c r="L173" s="47">
        <v>21</v>
      </c>
      <c r="M173" s="25"/>
      <c r="N173" s="2">
        <f>M176-M171</f>
        <v>1.0000000000000071</v>
      </c>
      <c r="P173" s="25"/>
      <c r="Q173" s="2">
        <f>P176-P171</f>
        <v>9.9999999999999716</v>
      </c>
      <c r="S173" s="42"/>
      <c r="T173" s="5">
        <f t="shared" si="29"/>
        <v>346.76599999999996</v>
      </c>
      <c r="U173" s="5" t="b">
        <f t="shared" si="30"/>
        <v>1</v>
      </c>
      <c r="V173" s="5">
        <f t="shared" si="38"/>
        <v>-13.234000000000037</v>
      </c>
      <c r="W173" s="5">
        <f t="shared" si="31"/>
        <v>1.8801571709233187</v>
      </c>
      <c r="X173" s="1">
        <f t="shared" si="32"/>
        <v>1.8801571709233187</v>
      </c>
      <c r="Y173" s="1">
        <v>2285</v>
      </c>
      <c r="Z173" s="1">
        <f t="shared" si="39"/>
        <v>1</v>
      </c>
      <c r="AA173" s="1">
        <f t="shared" si="40"/>
        <v>53</v>
      </c>
      <c r="AB173" s="32">
        <f t="shared" si="35"/>
        <v>45446</v>
      </c>
      <c r="AC173" s="29">
        <f t="shared" si="36"/>
        <v>22</v>
      </c>
      <c r="AD173" s="9">
        <f t="shared" si="37"/>
        <v>21</v>
      </c>
      <c r="AE173" s="9">
        <f>AE169+(0.8*AF171-0.04*(AG174+AG169))</f>
        <v>1341</v>
      </c>
    </row>
    <row r="174" spans="1:33" ht="15" customHeight="1" x14ac:dyDescent="0.2">
      <c r="A174" s="17">
        <f t="shared" si="33"/>
        <v>45447</v>
      </c>
      <c r="B174" s="6">
        <f t="shared" si="34"/>
        <v>45447</v>
      </c>
      <c r="C174" s="39">
        <v>7.8472222222222221E-2</v>
      </c>
      <c r="D174" s="13"/>
      <c r="E174" s="13"/>
      <c r="F174" s="14"/>
      <c r="G174" s="55">
        <v>-14.11</v>
      </c>
      <c r="H174" s="55">
        <v>-0.28000000000000003</v>
      </c>
      <c r="I174" s="55">
        <v>342.84</v>
      </c>
      <c r="J174" s="49">
        <v>947</v>
      </c>
      <c r="K174" s="56">
        <v>22</v>
      </c>
      <c r="L174" s="47">
        <v>28</v>
      </c>
      <c r="M174" s="25"/>
      <c r="P174" s="25"/>
      <c r="S174" s="42"/>
      <c r="T174" s="5">
        <f t="shared" si="29"/>
        <v>-13.23399999999998</v>
      </c>
      <c r="U174" s="5" t="b">
        <f t="shared" si="30"/>
        <v>0</v>
      </c>
      <c r="V174" s="5">
        <f t="shared" si="38"/>
        <v>0</v>
      </c>
      <c r="W174" s="5" t="e">
        <f t="shared" si="31"/>
        <v>#DIV/0!</v>
      </c>
      <c r="X174" s="1" t="e">
        <f t="shared" si="32"/>
        <v>#DIV/0!</v>
      </c>
      <c r="Z174" s="1" t="e">
        <f t="shared" si="39"/>
        <v>#DIV/0!</v>
      </c>
      <c r="AA174" s="1" t="e">
        <f t="shared" si="40"/>
        <v>#DIV/0!</v>
      </c>
      <c r="AB174" s="32">
        <f t="shared" si="35"/>
        <v>45447</v>
      </c>
      <c r="AC174" s="29">
        <f t="shared" si="36"/>
        <v>22</v>
      </c>
      <c r="AD174" s="9">
        <f t="shared" si="37"/>
        <v>28</v>
      </c>
      <c r="AE174" s="1">
        <f>SIGN(AC174)*(ABS(AC174)*60+AD174)+(AC174=0)*AD174</f>
        <v>1348</v>
      </c>
      <c r="AG174" s="1">
        <f>AF176-AF171</f>
        <v>-10</v>
      </c>
    </row>
    <row r="175" spans="1:33" ht="15" customHeight="1" x14ac:dyDescent="0.2">
      <c r="A175" s="3">
        <f t="shared" si="33"/>
        <v>45448</v>
      </c>
      <c r="B175" s="6">
        <f t="shared" si="34"/>
        <v>45448</v>
      </c>
      <c r="C175" s="7"/>
      <c r="D175" s="13"/>
      <c r="E175" s="13"/>
      <c r="F175" s="14"/>
      <c r="G175" s="57">
        <f>G174+0.01*(0.2*P176-0.04*(Q178+Q173))</f>
        <v>-13.719999999999999</v>
      </c>
      <c r="H175" s="57">
        <f>H174+0.01*(0.2*M176-0.04*(N178+N173))</f>
        <v>-0.158</v>
      </c>
      <c r="I175" s="57">
        <f>I174+0.2*((I179-I174)-360*(I179-I174&gt;0))+(I174+0.2*((I179-I174)-360*(I179-I174&gt;0))&lt;0)*360</f>
        <v>329.60599999999999</v>
      </c>
      <c r="J175" s="58">
        <f>J174+0.2*(J179-J174)</f>
        <v>947</v>
      </c>
      <c r="K175" s="56">
        <v>22</v>
      </c>
      <c r="L175" s="47">
        <v>35</v>
      </c>
      <c r="M175" s="25"/>
      <c r="O175" s="2">
        <f>N178-N173</f>
        <v>-2.0000000000000071</v>
      </c>
      <c r="P175" s="25"/>
      <c r="R175" s="2">
        <f>Q178-Q173</f>
        <v>0</v>
      </c>
      <c r="S175" s="42"/>
      <c r="T175" s="5">
        <f t="shared" si="29"/>
        <v>-13.23399999999998</v>
      </c>
      <c r="U175" s="5" t="b">
        <f t="shared" si="30"/>
        <v>0</v>
      </c>
      <c r="V175" s="5">
        <f t="shared" si="38"/>
        <v>0</v>
      </c>
      <c r="W175" s="5" t="e">
        <f t="shared" si="31"/>
        <v>#DIV/0!</v>
      </c>
      <c r="X175" s="1" t="e">
        <f t="shared" si="32"/>
        <v>#DIV/0!</v>
      </c>
      <c r="Z175" s="1" t="e">
        <f t="shared" si="39"/>
        <v>#DIV/0!</v>
      </c>
      <c r="AA175" s="1" t="e">
        <f t="shared" si="40"/>
        <v>#DIV/0!</v>
      </c>
      <c r="AB175" s="32">
        <f t="shared" si="35"/>
        <v>45448</v>
      </c>
      <c r="AC175" s="29">
        <f t="shared" si="36"/>
        <v>22</v>
      </c>
      <c r="AD175" s="9">
        <f t="shared" si="37"/>
        <v>35</v>
      </c>
      <c r="AE175" s="9">
        <f>AE174+(0.2*AF176-0.04*(AG179+AG174))</f>
        <v>1354.56</v>
      </c>
    </row>
    <row r="176" spans="1:33" ht="15" customHeight="1" x14ac:dyDescent="0.2">
      <c r="A176" s="3">
        <f t="shared" si="33"/>
        <v>45449</v>
      </c>
      <c r="B176" s="6">
        <f t="shared" si="34"/>
        <v>45449</v>
      </c>
      <c r="C176" s="7"/>
      <c r="D176" s="13"/>
      <c r="E176" s="13"/>
      <c r="F176" s="14"/>
      <c r="G176" s="57">
        <f>G174+0.01*(0.4*P176-0.06*(Q178+Q173))</f>
        <v>-13.325999999999999</v>
      </c>
      <c r="H176" s="57">
        <f>H174+0.01*(0.4*M176-0.06*(N178+N173))</f>
        <v>-3.5999999999999976E-2</v>
      </c>
      <c r="I176" s="57">
        <f>I174+0.4*((I179-I174)-360*(I179-I174&gt;0))+(I174+0.4*((I179-I174)-360*(I179-I174&gt;0))&lt;0)*360</f>
        <v>316.37200000000001</v>
      </c>
      <c r="J176" s="58">
        <f>J174+0.4*(J179-J174)</f>
        <v>947</v>
      </c>
      <c r="K176" s="56">
        <v>22</v>
      </c>
      <c r="L176" s="47">
        <v>41</v>
      </c>
      <c r="M176" s="25">
        <f>(H179-H174)*100</f>
        <v>61.000000000000007</v>
      </c>
      <c r="P176" s="25">
        <f>100*(G179-G174)</f>
        <v>199.00000000000003</v>
      </c>
      <c r="S176" s="41">
        <f>((I179-I174)*100-36000*(I179-I174&gt;0))</f>
        <v>-6616.9999999999964</v>
      </c>
      <c r="T176" s="5">
        <f t="shared" si="29"/>
        <v>-13.23399999999998</v>
      </c>
      <c r="U176" s="5" t="b">
        <f t="shared" si="30"/>
        <v>0</v>
      </c>
      <c r="V176" s="5">
        <f t="shared" si="38"/>
        <v>0</v>
      </c>
      <c r="W176" s="5" t="e">
        <f t="shared" si="31"/>
        <v>#DIV/0!</v>
      </c>
      <c r="X176" s="1" t="e">
        <f t="shared" si="32"/>
        <v>#DIV/0!</v>
      </c>
      <c r="Z176" s="1" t="e">
        <f t="shared" si="39"/>
        <v>#DIV/0!</v>
      </c>
      <c r="AA176" s="1" t="e">
        <f t="shared" si="40"/>
        <v>#DIV/0!</v>
      </c>
      <c r="AB176" s="32">
        <f t="shared" si="35"/>
        <v>45449</v>
      </c>
      <c r="AC176" s="29">
        <f t="shared" si="36"/>
        <v>22</v>
      </c>
      <c r="AD176" s="9">
        <f t="shared" si="37"/>
        <v>41</v>
      </c>
      <c r="AE176" s="9">
        <f>AE174+(0.4*AF176-0.06*(AG179+AG174))</f>
        <v>1360.74</v>
      </c>
      <c r="AF176" s="1">
        <f>AE179-AE174</f>
        <v>29</v>
      </c>
    </row>
    <row r="177" spans="1:33" ht="15" customHeight="1" x14ac:dyDescent="0.2">
      <c r="A177" s="3">
        <f t="shared" si="33"/>
        <v>45450</v>
      </c>
      <c r="B177" s="6">
        <f t="shared" si="34"/>
        <v>45450</v>
      </c>
      <c r="C177" s="7"/>
      <c r="D177" s="13"/>
      <c r="E177" s="13"/>
      <c r="F177" s="14"/>
      <c r="G177" s="57">
        <f>G174+0.01*(0.6*P176-0.06*(Q178+Q173))</f>
        <v>-12.927999999999999</v>
      </c>
      <c r="H177" s="57">
        <f>H174+0.01*(0.6*M176-0.06*(N178+N173))</f>
        <v>8.6000000000000021E-2</v>
      </c>
      <c r="I177" s="57">
        <f>I174+0.6*((I179-I174)-360*(I179-I174&gt;0))+(I174+0.6*((I179-I174)-360*(I179-I174&gt;0))&lt;0)*360</f>
        <v>303.13799999999998</v>
      </c>
      <c r="J177" s="58">
        <f>J174+0.6*(J179-J174)</f>
        <v>947</v>
      </c>
      <c r="K177" s="56">
        <v>22</v>
      </c>
      <c r="L177" s="47">
        <v>47</v>
      </c>
      <c r="M177" s="25"/>
      <c r="P177" s="25"/>
      <c r="S177" s="42"/>
      <c r="T177" s="5">
        <f t="shared" si="29"/>
        <v>-13.234000000000037</v>
      </c>
      <c r="U177" s="5" t="b">
        <f t="shared" si="30"/>
        <v>0</v>
      </c>
      <c r="V177" s="5">
        <f t="shared" si="38"/>
        <v>0</v>
      </c>
      <c r="W177" s="5" t="e">
        <f t="shared" si="31"/>
        <v>#DIV/0!</v>
      </c>
      <c r="X177" s="1" t="e">
        <f t="shared" si="32"/>
        <v>#DIV/0!</v>
      </c>
      <c r="Z177" s="1" t="e">
        <f t="shared" si="39"/>
        <v>#DIV/0!</v>
      </c>
      <c r="AA177" s="1" t="e">
        <f t="shared" si="40"/>
        <v>#DIV/0!</v>
      </c>
      <c r="AB177" s="32">
        <f t="shared" si="35"/>
        <v>45450</v>
      </c>
      <c r="AC177" s="29">
        <f t="shared" si="36"/>
        <v>22</v>
      </c>
      <c r="AD177" s="35">
        <f t="shared" si="37"/>
        <v>47</v>
      </c>
      <c r="AE177" s="9">
        <f>AE174+(0.6*AF176-0.06*(AG179+AG174))</f>
        <v>1366.54</v>
      </c>
    </row>
    <row r="178" spans="1:33" ht="15" customHeight="1" x14ac:dyDescent="0.2">
      <c r="A178" s="3">
        <f t="shared" si="33"/>
        <v>45451</v>
      </c>
      <c r="B178" s="6">
        <f t="shared" si="34"/>
        <v>45451</v>
      </c>
      <c r="C178" s="39"/>
      <c r="D178" s="13"/>
      <c r="E178" s="13"/>
      <c r="F178" s="14"/>
      <c r="G178" s="57">
        <f>G174+0.01*(0.8*P176-0.04*(Q178+Q173))</f>
        <v>-12.526</v>
      </c>
      <c r="H178" s="57">
        <f>H174+0.01*(0.8*M176-0.04*(N178+N173))</f>
        <v>0.20800000000000007</v>
      </c>
      <c r="I178" s="57">
        <f>I174+0.8*((I179-I174)-360*(I179-I174&gt;0))+(I174+0.8*((I179-I174)-360*(I179-I174&gt;0))&lt;0)*360</f>
        <v>289.904</v>
      </c>
      <c r="J178" s="58">
        <f>J174+0.8*(J179-J174)</f>
        <v>947</v>
      </c>
      <c r="K178" s="56">
        <v>22</v>
      </c>
      <c r="L178" s="47">
        <v>52</v>
      </c>
      <c r="M178" s="25"/>
      <c r="N178" s="2">
        <f>M181-M176</f>
        <v>-1</v>
      </c>
      <c r="P178" s="25"/>
      <c r="Q178" s="2">
        <f>P181-P176</f>
        <v>9.9999999999999716</v>
      </c>
      <c r="S178" s="42"/>
      <c r="T178" s="5">
        <f t="shared" si="29"/>
        <v>-13.23399999999998</v>
      </c>
      <c r="U178" s="5" t="b">
        <f t="shared" si="30"/>
        <v>0</v>
      </c>
      <c r="V178" s="5">
        <f t="shared" si="38"/>
        <v>0</v>
      </c>
      <c r="W178" s="5" t="e">
        <f t="shared" si="31"/>
        <v>#DIV/0!</v>
      </c>
      <c r="X178" s="1" t="e">
        <f t="shared" si="32"/>
        <v>#DIV/0!</v>
      </c>
      <c r="Z178" s="1" t="e">
        <f t="shared" si="39"/>
        <v>#DIV/0!</v>
      </c>
      <c r="AA178" s="1" t="e">
        <f t="shared" si="40"/>
        <v>#DIV/0!</v>
      </c>
      <c r="AB178" s="32">
        <f t="shared" si="35"/>
        <v>45451</v>
      </c>
      <c r="AC178" s="29">
        <f t="shared" si="36"/>
        <v>22</v>
      </c>
      <c r="AD178" s="9">
        <f t="shared" si="37"/>
        <v>52</v>
      </c>
      <c r="AE178" s="9">
        <f>AE174+(0.8*AF176-0.04*(AG179+AG174))</f>
        <v>1371.96</v>
      </c>
    </row>
    <row r="179" spans="1:33" ht="15" customHeight="1" x14ac:dyDescent="0.2">
      <c r="A179" s="17">
        <f t="shared" si="33"/>
        <v>45452</v>
      </c>
      <c r="B179" s="6">
        <f t="shared" si="34"/>
        <v>45452</v>
      </c>
      <c r="C179" s="7"/>
      <c r="D179" s="13"/>
      <c r="E179" s="13"/>
      <c r="F179" s="14"/>
      <c r="G179" s="55">
        <v>-12.12</v>
      </c>
      <c r="H179" s="55">
        <v>0.33</v>
      </c>
      <c r="I179" s="55">
        <v>276.67</v>
      </c>
      <c r="J179" s="49">
        <v>947</v>
      </c>
      <c r="K179" s="56">
        <v>22</v>
      </c>
      <c r="L179" s="47">
        <v>57</v>
      </c>
      <c r="M179" s="25"/>
      <c r="P179" s="25"/>
      <c r="S179" s="42"/>
      <c r="T179" s="5">
        <f t="shared" si="29"/>
        <v>-13.23399999999998</v>
      </c>
      <c r="U179" s="5" t="b">
        <f t="shared" si="30"/>
        <v>0</v>
      </c>
      <c r="V179" s="5">
        <f t="shared" si="38"/>
        <v>0</v>
      </c>
      <c r="W179" s="5" t="e">
        <f t="shared" si="31"/>
        <v>#DIV/0!</v>
      </c>
      <c r="X179" s="1" t="e">
        <f t="shared" si="32"/>
        <v>#DIV/0!</v>
      </c>
      <c r="Z179" s="1" t="e">
        <f t="shared" si="39"/>
        <v>#DIV/0!</v>
      </c>
      <c r="AA179" s="1" t="e">
        <f t="shared" si="40"/>
        <v>#DIV/0!</v>
      </c>
      <c r="AB179" s="32">
        <f t="shared" si="35"/>
        <v>45452</v>
      </c>
      <c r="AC179" s="29">
        <f t="shared" si="36"/>
        <v>22</v>
      </c>
      <c r="AD179" s="9">
        <f t="shared" si="37"/>
        <v>57</v>
      </c>
      <c r="AE179" s="1">
        <f>SIGN(AC179)*(ABS(AC179)*60+AD179)+(AC179=0)*AD179</f>
        <v>1377</v>
      </c>
      <c r="AG179" s="1">
        <f>AF181-AF176</f>
        <v>-9</v>
      </c>
    </row>
    <row r="180" spans="1:33" ht="15" customHeight="1" x14ac:dyDescent="0.2">
      <c r="A180" s="3">
        <f t="shared" si="33"/>
        <v>45453</v>
      </c>
      <c r="B180" s="6">
        <f t="shared" si="34"/>
        <v>45453</v>
      </c>
      <c r="C180" s="7"/>
      <c r="D180" s="13"/>
      <c r="E180" s="13"/>
      <c r="F180" s="14"/>
      <c r="G180" s="57">
        <f>G179+0.01*(0.2*P181-0.04*(Q183+Q178))</f>
        <v>-11.709199999999999</v>
      </c>
      <c r="H180" s="57">
        <f>H179+0.01*(0.2*M181-0.04*(N183+N178))</f>
        <v>0.45080000000000003</v>
      </c>
      <c r="I180" s="57">
        <f>I179+0.2*((I184-I179)-360*(I184-I179&gt;0))+(I179+0.2*((I184-I179)-360*(I184-I179&gt;0))&lt;0)*360</f>
        <v>263.43400000000003</v>
      </c>
      <c r="J180" s="58">
        <f>J179+0.2*(J184-J179)</f>
        <v>946.8</v>
      </c>
      <c r="K180" s="56">
        <v>23</v>
      </c>
      <c r="L180" s="47">
        <v>2</v>
      </c>
      <c r="M180" s="25"/>
      <c r="O180" s="2">
        <f>N183-N178</f>
        <v>-7.1054273576010019E-15</v>
      </c>
      <c r="P180" s="25"/>
      <c r="R180" s="2">
        <f>Q183-Q178</f>
        <v>-2.0000000000000568</v>
      </c>
      <c r="S180" s="42"/>
      <c r="T180" s="5">
        <f t="shared" si="29"/>
        <v>-13.23599999999999</v>
      </c>
      <c r="U180" s="5" t="b">
        <f t="shared" si="30"/>
        <v>0</v>
      </c>
      <c r="V180" s="5">
        <f t="shared" si="38"/>
        <v>0</v>
      </c>
      <c r="W180" s="5" t="e">
        <f t="shared" si="31"/>
        <v>#DIV/0!</v>
      </c>
      <c r="X180" s="1" t="e">
        <f t="shared" si="32"/>
        <v>#DIV/0!</v>
      </c>
      <c r="Z180" s="1" t="e">
        <f t="shared" si="39"/>
        <v>#DIV/0!</v>
      </c>
      <c r="AA180" s="1" t="e">
        <f t="shared" si="40"/>
        <v>#DIV/0!</v>
      </c>
      <c r="AB180" s="32">
        <f t="shared" si="35"/>
        <v>45453</v>
      </c>
      <c r="AC180" s="29">
        <f t="shared" si="36"/>
        <v>23</v>
      </c>
      <c r="AD180" s="9">
        <f t="shared" si="37"/>
        <v>2</v>
      </c>
      <c r="AE180" s="9">
        <f>AE179+(0.2*AF181-0.04*(AG184+AG179))</f>
        <v>1381.8</v>
      </c>
    </row>
    <row r="181" spans="1:33" ht="15" customHeight="1" x14ac:dyDescent="0.2">
      <c r="A181" s="3">
        <f t="shared" si="33"/>
        <v>45454</v>
      </c>
      <c r="B181" s="6">
        <f t="shared" si="34"/>
        <v>45454</v>
      </c>
      <c r="C181" s="7"/>
      <c r="D181" s="13"/>
      <c r="E181" s="13"/>
      <c r="F181" s="14"/>
      <c r="G181" s="57">
        <f>G179+0.01*(0.4*P181-0.06*(Q183+Q178))</f>
        <v>-11.294799999999999</v>
      </c>
      <c r="H181" s="57">
        <f>H179+0.01*(0.4*M181-0.06*(N183+N178))</f>
        <v>0.57120000000000004</v>
      </c>
      <c r="I181" s="57">
        <f>I179+0.4*((I184-I179)-360*(I184-I179&gt;0))+(I179+0.4*((I184-I179)-360*(I184-I179&gt;0))&lt;0)*360</f>
        <v>250.19800000000001</v>
      </c>
      <c r="J181" s="58">
        <f>J179+0.4*(J184-J179)</f>
        <v>946.6</v>
      </c>
      <c r="K181" s="56">
        <v>23</v>
      </c>
      <c r="L181" s="47">
        <v>6</v>
      </c>
      <c r="M181" s="25">
        <f>(H184-H179)*100</f>
        <v>60.000000000000007</v>
      </c>
      <c r="P181" s="25">
        <f>100*(G184-G179)</f>
        <v>209</v>
      </c>
      <c r="S181" s="41">
        <f>((I184-I179)*100-36000*(I184-I179&gt;0))</f>
        <v>-6618.0000000000009</v>
      </c>
      <c r="T181" s="5">
        <f t="shared" si="29"/>
        <v>-13.236000000000018</v>
      </c>
      <c r="U181" s="5" t="b">
        <f t="shared" si="30"/>
        <v>0</v>
      </c>
      <c r="V181" s="5">
        <f t="shared" si="38"/>
        <v>0</v>
      </c>
      <c r="W181" s="5" t="e">
        <f t="shared" si="31"/>
        <v>#DIV/0!</v>
      </c>
      <c r="X181" s="1" t="e">
        <f t="shared" si="32"/>
        <v>#DIV/0!</v>
      </c>
      <c r="Z181" s="1" t="e">
        <f t="shared" si="39"/>
        <v>#DIV/0!</v>
      </c>
      <c r="AA181" s="1" t="e">
        <f t="shared" si="40"/>
        <v>#DIV/0!</v>
      </c>
      <c r="AB181" s="32">
        <f t="shared" si="35"/>
        <v>45454</v>
      </c>
      <c r="AC181" s="29">
        <f t="shared" si="36"/>
        <v>23</v>
      </c>
      <c r="AD181" s="9">
        <f t="shared" si="37"/>
        <v>6</v>
      </c>
      <c r="AE181" s="9">
        <f>AE179+(0.4*AF181-0.06*(AG184+AG179))</f>
        <v>1386.2</v>
      </c>
      <c r="AF181" s="1">
        <f>AE184-AE179</f>
        <v>20</v>
      </c>
    </row>
    <row r="182" spans="1:33" ht="15" customHeight="1" x14ac:dyDescent="0.2">
      <c r="A182" s="3">
        <f t="shared" si="33"/>
        <v>45455</v>
      </c>
      <c r="B182" s="6">
        <f t="shared" si="34"/>
        <v>45455</v>
      </c>
      <c r="C182" s="7"/>
      <c r="D182" s="13"/>
      <c r="E182" s="13"/>
      <c r="F182" s="14"/>
      <c r="G182" s="57">
        <f>G179+0.01*(0.6*P181-0.06*(Q183+Q178))</f>
        <v>-10.876799999999999</v>
      </c>
      <c r="H182" s="57">
        <f>H179+0.01*(0.6*M181-0.06*(N183+N178))</f>
        <v>0.69120000000000004</v>
      </c>
      <c r="I182" s="57">
        <f>I179+0.6*((I184-I179)-360*(I184-I179&gt;0))+(I179+0.6*((I184-I179)-360*(I184-I179&gt;0))&lt;0)*360</f>
        <v>236.96200000000002</v>
      </c>
      <c r="J182" s="58">
        <f>J179+0.6*(J184-J179)</f>
        <v>946.4</v>
      </c>
      <c r="K182" s="56">
        <v>23</v>
      </c>
      <c r="L182" s="47">
        <v>10</v>
      </c>
      <c r="M182" s="25"/>
      <c r="P182" s="25"/>
      <c r="S182" s="42"/>
      <c r="T182" s="5">
        <f t="shared" si="29"/>
        <v>-13.23599999999999</v>
      </c>
      <c r="U182" s="5" t="b">
        <f t="shared" si="30"/>
        <v>0</v>
      </c>
      <c r="V182" s="5">
        <f t="shared" si="38"/>
        <v>0</v>
      </c>
      <c r="W182" s="5" t="e">
        <f t="shared" si="31"/>
        <v>#DIV/0!</v>
      </c>
      <c r="X182" s="1" t="e">
        <f t="shared" si="32"/>
        <v>#DIV/0!</v>
      </c>
      <c r="Z182" s="1" t="e">
        <f t="shared" si="39"/>
        <v>#DIV/0!</v>
      </c>
      <c r="AA182" s="1" t="e">
        <f t="shared" si="40"/>
        <v>#DIV/0!</v>
      </c>
      <c r="AB182" s="32">
        <f t="shared" si="35"/>
        <v>45455</v>
      </c>
      <c r="AC182" s="29">
        <f t="shared" si="36"/>
        <v>23</v>
      </c>
      <c r="AD182" s="9">
        <f t="shared" si="37"/>
        <v>10</v>
      </c>
      <c r="AE182" s="9">
        <f>AE179+(0.6*AF181-0.06*(AG184+AG179))</f>
        <v>1390.2</v>
      </c>
    </row>
    <row r="183" spans="1:33" ht="15" customHeight="1" x14ac:dyDescent="0.2">
      <c r="A183" s="3">
        <f t="shared" si="33"/>
        <v>45456</v>
      </c>
      <c r="B183" s="6">
        <f t="shared" si="34"/>
        <v>45456</v>
      </c>
      <c r="C183" s="7"/>
      <c r="D183" s="13"/>
      <c r="E183" s="13"/>
      <c r="F183" s="14"/>
      <c r="G183" s="57">
        <f>G179+0.01*(0.8*P181-0.04*(Q183+Q178))</f>
        <v>-10.4552</v>
      </c>
      <c r="H183" s="57">
        <f>H179+0.01*(0.8*M181-0.04*(N183+N178))</f>
        <v>0.81080000000000008</v>
      </c>
      <c r="I183" s="57">
        <f>I179+0.8*((I184-I179)-360*(I184-I179&gt;0))+(I179+0.8*((I184-I179)-360*(I184-I179&gt;0))&lt;0)*360</f>
        <v>223.726</v>
      </c>
      <c r="J183" s="58">
        <f>J179+0.8*(J184-J179)</f>
        <v>946.2</v>
      </c>
      <c r="K183" s="56">
        <v>23</v>
      </c>
      <c r="L183" s="47">
        <v>14</v>
      </c>
      <c r="M183" s="25"/>
      <c r="N183" s="2">
        <f>M186-M181</f>
        <v>-1.0000000000000071</v>
      </c>
      <c r="P183" s="25"/>
      <c r="Q183" s="2">
        <f>P186-P181</f>
        <v>7.9999999999999147</v>
      </c>
      <c r="S183" s="34"/>
      <c r="T183" s="5">
        <f t="shared" si="29"/>
        <v>-13.236000000000018</v>
      </c>
      <c r="U183" s="5" t="b">
        <f t="shared" si="30"/>
        <v>0</v>
      </c>
      <c r="V183" s="5">
        <f t="shared" si="38"/>
        <v>0</v>
      </c>
      <c r="W183" s="5" t="e">
        <f t="shared" si="31"/>
        <v>#DIV/0!</v>
      </c>
      <c r="X183" s="1" t="e">
        <f t="shared" si="32"/>
        <v>#DIV/0!</v>
      </c>
      <c r="Z183" s="1" t="e">
        <f t="shared" si="39"/>
        <v>#DIV/0!</v>
      </c>
      <c r="AA183" s="1" t="e">
        <f t="shared" si="40"/>
        <v>#DIV/0!</v>
      </c>
      <c r="AB183" s="32">
        <f t="shared" si="35"/>
        <v>45456</v>
      </c>
      <c r="AC183" s="29">
        <f t="shared" si="36"/>
        <v>23</v>
      </c>
      <c r="AD183" s="9">
        <f t="shared" si="37"/>
        <v>14</v>
      </c>
      <c r="AE183" s="9">
        <f>AE179+(0.8*AF181-0.04*(AG184+AG179))</f>
        <v>1393.8</v>
      </c>
    </row>
    <row r="184" spans="1:33" ht="15" customHeight="1" x14ac:dyDescent="0.2">
      <c r="A184" s="17">
        <f t="shared" si="33"/>
        <v>45457</v>
      </c>
      <c r="B184" s="6">
        <f t="shared" si="34"/>
        <v>45457</v>
      </c>
      <c r="C184" s="39"/>
      <c r="D184" s="13"/>
      <c r="E184" s="13"/>
      <c r="F184" s="14"/>
      <c r="G184" s="55">
        <v>-10.029999999999999</v>
      </c>
      <c r="H184" s="55">
        <v>0.93</v>
      </c>
      <c r="I184" s="55">
        <v>210.49</v>
      </c>
      <c r="J184" s="49">
        <v>946</v>
      </c>
      <c r="K184" s="56">
        <v>23</v>
      </c>
      <c r="L184" s="47">
        <v>17</v>
      </c>
      <c r="M184" s="25"/>
      <c r="P184" s="25"/>
      <c r="S184" s="42"/>
      <c r="T184" s="5">
        <f t="shared" si="29"/>
        <v>-13.23599999999999</v>
      </c>
      <c r="U184" s="5" t="b">
        <f t="shared" si="30"/>
        <v>0</v>
      </c>
      <c r="V184" s="5">
        <f t="shared" si="38"/>
        <v>0</v>
      </c>
      <c r="W184" s="5" t="e">
        <f t="shared" si="31"/>
        <v>#DIV/0!</v>
      </c>
      <c r="X184" s="1" t="e">
        <f t="shared" si="32"/>
        <v>#DIV/0!</v>
      </c>
      <c r="Z184" s="1" t="e">
        <f t="shared" si="39"/>
        <v>#DIV/0!</v>
      </c>
      <c r="AA184" s="1" t="e">
        <f t="shared" si="40"/>
        <v>#DIV/0!</v>
      </c>
      <c r="AB184" s="32">
        <f t="shared" si="35"/>
        <v>45457</v>
      </c>
      <c r="AC184" s="29">
        <f t="shared" si="36"/>
        <v>23</v>
      </c>
      <c r="AD184" s="9">
        <f t="shared" si="37"/>
        <v>17</v>
      </c>
      <c r="AE184" s="1">
        <f>SIGN(AC184)*(ABS(AC184)*60+AD184)+(AC184=0)*AD184</f>
        <v>1397</v>
      </c>
      <c r="AG184" s="1">
        <f>AF186-AF181</f>
        <v>-11</v>
      </c>
    </row>
    <row r="185" spans="1:33" ht="15" customHeight="1" x14ac:dyDescent="0.2">
      <c r="A185" s="3">
        <f t="shared" si="33"/>
        <v>45458</v>
      </c>
      <c r="B185" s="6">
        <f t="shared" si="34"/>
        <v>45458</v>
      </c>
      <c r="C185" s="7"/>
      <c r="D185" s="13"/>
      <c r="E185" s="13"/>
      <c r="F185" s="14"/>
      <c r="G185" s="57">
        <f>G184+0.01*(0.2*P186-0.04*(Q188+Q183))</f>
        <v>-9.6007999999999996</v>
      </c>
      <c r="H185" s="57">
        <f>H184+0.01*(0.2*M186-0.04*(N188+N183))</f>
        <v>1.0488</v>
      </c>
      <c r="I185" s="57">
        <f>I184+0.2*((I189-I184)-360*(I189-I184&gt;0))+(I184+0.2*((I189-I184)-360*(I189-I184&gt;0))&lt;0)*360</f>
        <v>197.25400000000002</v>
      </c>
      <c r="J185" s="58">
        <f>J184+0.2*(J189-J184)</f>
        <v>946</v>
      </c>
      <c r="K185" s="56">
        <v>23</v>
      </c>
      <c r="L185" s="47">
        <v>19</v>
      </c>
      <c r="M185" s="25"/>
      <c r="O185" s="2">
        <f>N188-N183</f>
        <v>1.4210854715202004E-14</v>
      </c>
      <c r="P185" s="25"/>
      <c r="R185" s="2">
        <f>Q188-Q183</f>
        <v>-3.9999999999998295</v>
      </c>
      <c r="S185" s="42"/>
      <c r="T185" s="5">
        <f t="shared" si="29"/>
        <v>-13.23599999999999</v>
      </c>
      <c r="U185" s="5" t="b">
        <f t="shared" si="30"/>
        <v>0</v>
      </c>
      <c r="V185" s="5">
        <f t="shared" si="38"/>
        <v>0</v>
      </c>
      <c r="W185" s="5" t="e">
        <f t="shared" si="31"/>
        <v>#DIV/0!</v>
      </c>
      <c r="X185" s="1" t="e">
        <f t="shared" si="32"/>
        <v>#DIV/0!</v>
      </c>
      <c r="Z185" s="1" t="e">
        <f t="shared" si="39"/>
        <v>#DIV/0!</v>
      </c>
      <c r="AA185" s="1" t="e">
        <f t="shared" si="40"/>
        <v>#DIV/0!</v>
      </c>
      <c r="AB185" s="32">
        <f t="shared" si="35"/>
        <v>45458</v>
      </c>
      <c r="AC185" s="29">
        <f t="shared" si="36"/>
        <v>23</v>
      </c>
      <c r="AD185" s="9">
        <f t="shared" si="37"/>
        <v>19</v>
      </c>
      <c r="AE185" s="9">
        <f>AE184+(0.2*AF186-0.04*(AG189+AG184))</f>
        <v>1399.68</v>
      </c>
    </row>
    <row r="186" spans="1:33" ht="15" customHeight="1" x14ac:dyDescent="0.2">
      <c r="A186" s="3">
        <f t="shared" si="33"/>
        <v>45459</v>
      </c>
      <c r="B186" s="6">
        <f t="shared" si="34"/>
        <v>45459</v>
      </c>
      <c r="C186" s="7"/>
      <c r="D186" s="13"/>
      <c r="E186" s="13"/>
      <c r="F186" s="14"/>
      <c r="G186" s="57">
        <f>G184+0.01*(0.4*P186-0.06*(Q188+Q183))</f>
        <v>-9.1692</v>
      </c>
      <c r="H186" s="57">
        <f>H184+0.01*(0.4*M186-0.06*(N188+N183))</f>
        <v>1.1672</v>
      </c>
      <c r="I186" s="57">
        <f>I184+0.4*((I189-I184)-360*(I189-I184&gt;0))+(I184+0.4*((I189-I184)-360*(I189-I184&gt;0))&lt;0)*360</f>
        <v>184.018</v>
      </c>
      <c r="J186" s="58">
        <f>J184+0.4*(J189-J184)</f>
        <v>946</v>
      </c>
      <c r="K186" s="56">
        <v>23</v>
      </c>
      <c r="L186" s="47">
        <v>21</v>
      </c>
      <c r="M186" s="25">
        <f>(H189-H184)*100</f>
        <v>59</v>
      </c>
      <c r="P186" s="25">
        <f>100*(G189-G184)</f>
        <v>216.99999999999991</v>
      </c>
      <c r="S186" s="41">
        <f>((I189-I184)*100-36000*(I189-I184&gt;0))</f>
        <v>-6618.0000000000009</v>
      </c>
      <c r="T186" s="5">
        <f t="shared" si="29"/>
        <v>-13.236000000000018</v>
      </c>
      <c r="U186" s="5" t="b">
        <f t="shared" si="30"/>
        <v>0</v>
      </c>
      <c r="V186" s="5">
        <f t="shared" si="38"/>
        <v>0</v>
      </c>
      <c r="W186" s="5" t="e">
        <f t="shared" si="31"/>
        <v>#DIV/0!</v>
      </c>
      <c r="X186" s="1" t="e">
        <f t="shared" si="32"/>
        <v>#DIV/0!</v>
      </c>
      <c r="Z186" s="1" t="e">
        <f t="shared" si="39"/>
        <v>#DIV/0!</v>
      </c>
      <c r="AA186" s="1" t="e">
        <f t="shared" si="40"/>
        <v>#DIV/0!</v>
      </c>
      <c r="AB186" s="32">
        <f t="shared" si="35"/>
        <v>45459</v>
      </c>
      <c r="AC186" s="29">
        <f t="shared" si="36"/>
        <v>23</v>
      </c>
      <c r="AD186" s="9">
        <f t="shared" si="37"/>
        <v>21</v>
      </c>
      <c r="AE186" s="9">
        <f>AE184+(0.4*AF186-0.06*(AG189+AG184))</f>
        <v>1401.92</v>
      </c>
      <c r="AF186" s="1">
        <f>AE189-AE184</f>
        <v>9</v>
      </c>
    </row>
    <row r="187" spans="1:33" ht="15" customHeight="1" x14ac:dyDescent="0.2">
      <c r="A187" s="3">
        <f t="shared" si="33"/>
        <v>45460</v>
      </c>
      <c r="B187" s="6">
        <f t="shared" si="34"/>
        <v>45460</v>
      </c>
      <c r="C187" s="7"/>
      <c r="D187" s="13"/>
      <c r="E187" s="13"/>
      <c r="F187" s="14"/>
      <c r="G187" s="57">
        <f>G184+0.01*(0.6*P186-0.06*(Q188+Q183))</f>
        <v>-8.7352000000000007</v>
      </c>
      <c r="H187" s="57">
        <f>H184+0.01*(0.6*M186-0.06*(N188+N183))</f>
        <v>1.2852000000000001</v>
      </c>
      <c r="I187" s="57">
        <f>I184+0.6*((I189-I184)-360*(I189-I184&gt;0))+(I184+0.6*((I189-I184)-360*(I189-I184&gt;0))&lt;0)*360</f>
        <v>170.78200000000001</v>
      </c>
      <c r="J187" s="58">
        <f>J184+0.6*(J189-J184)</f>
        <v>946</v>
      </c>
      <c r="K187" s="56">
        <v>23</v>
      </c>
      <c r="L187" s="47">
        <v>23</v>
      </c>
      <c r="M187" s="25"/>
      <c r="P187" s="25"/>
      <c r="S187" s="42"/>
      <c r="T187" s="5">
        <f t="shared" si="29"/>
        <v>-13.23599999999999</v>
      </c>
      <c r="U187" s="5" t="b">
        <f t="shared" si="30"/>
        <v>0</v>
      </c>
      <c r="V187" s="5">
        <f t="shared" si="38"/>
        <v>0</v>
      </c>
      <c r="W187" s="5" t="e">
        <f t="shared" si="31"/>
        <v>#DIV/0!</v>
      </c>
      <c r="X187" s="1" t="e">
        <f t="shared" si="32"/>
        <v>#DIV/0!</v>
      </c>
      <c r="Z187" s="1" t="e">
        <f t="shared" si="39"/>
        <v>#DIV/0!</v>
      </c>
      <c r="AA187" s="1" t="e">
        <f t="shared" si="40"/>
        <v>#DIV/0!</v>
      </c>
      <c r="AB187" s="32">
        <f t="shared" si="35"/>
        <v>45460</v>
      </c>
      <c r="AC187" s="29">
        <f t="shared" si="36"/>
        <v>23</v>
      </c>
      <c r="AD187" s="9">
        <f t="shared" si="37"/>
        <v>23</v>
      </c>
      <c r="AE187" s="9">
        <f>AE184+(0.6*AF186-0.06*(AG189+AG184))</f>
        <v>1403.72</v>
      </c>
    </row>
    <row r="188" spans="1:33" ht="15" customHeight="1" x14ac:dyDescent="0.2">
      <c r="A188" s="3">
        <f t="shared" si="33"/>
        <v>45461</v>
      </c>
      <c r="B188" s="6">
        <f t="shared" si="34"/>
        <v>45461</v>
      </c>
      <c r="C188" s="7"/>
      <c r="D188" s="13"/>
      <c r="E188" s="13"/>
      <c r="F188" s="14"/>
      <c r="G188" s="57">
        <f>G184+0.01*(0.8*P186-0.04*(Q188+Q183))</f>
        <v>-8.2988</v>
      </c>
      <c r="H188" s="57">
        <f>H184+0.01*(0.8*M186-0.04*(N188+N183))</f>
        <v>1.4028</v>
      </c>
      <c r="I188" s="57">
        <f>I184+0.8*((I189-I184)-360*(I189-I184&gt;0))+(I184+0.8*((I189-I184)-360*(I189-I184&gt;0))&lt;0)*360</f>
        <v>157.54599999999999</v>
      </c>
      <c r="J188" s="58">
        <f>J184+0.8*(J189-J184)</f>
        <v>946</v>
      </c>
      <c r="K188" s="56">
        <v>23</v>
      </c>
      <c r="L188" s="47">
        <v>25</v>
      </c>
      <c r="M188" s="25"/>
      <c r="N188" s="2">
        <f>M191-M186</f>
        <v>-0.99999999999999289</v>
      </c>
      <c r="P188" s="25"/>
      <c r="Q188" s="2">
        <f>P191-P186</f>
        <v>4.0000000000000853</v>
      </c>
      <c r="S188" s="42"/>
      <c r="T188" s="5">
        <f t="shared" si="29"/>
        <v>-13.236000000000018</v>
      </c>
      <c r="U188" s="5" t="b">
        <f t="shared" si="30"/>
        <v>0</v>
      </c>
      <c r="V188" s="5">
        <f t="shared" si="38"/>
        <v>0</v>
      </c>
      <c r="W188" s="5" t="e">
        <f t="shared" si="31"/>
        <v>#DIV/0!</v>
      </c>
      <c r="X188" s="1" t="e">
        <f t="shared" si="32"/>
        <v>#DIV/0!</v>
      </c>
      <c r="Z188" s="1" t="e">
        <f t="shared" si="39"/>
        <v>#DIV/0!</v>
      </c>
      <c r="AA188" s="1" t="e">
        <f t="shared" si="40"/>
        <v>#DIV/0!</v>
      </c>
      <c r="AB188" s="32">
        <f t="shared" si="35"/>
        <v>45461</v>
      </c>
      <c r="AC188" s="29">
        <f t="shared" si="36"/>
        <v>23</v>
      </c>
      <c r="AD188" s="9">
        <f t="shared" si="37"/>
        <v>25</v>
      </c>
      <c r="AE188" s="9">
        <f>AE184+(0.8*AF186-0.04*(AG189+AG184))</f>
        <v>1405.08</v>
      </c>
    </row>
    <row r="189" spans="1:33" ht="15" customHeight="1" x14ac:dyDescent="0.2">
      <c r="A189" s="17">
        <f t="shared" si="33"/>
        <v>45462</v>
      </c>
      <c r="B189" s="6">
        <f t="shared" si="34"/>
        <v>45462</v>
      </c>
      <c r="C189" s="7"/>
      <c r="D189" s="13"/>
      <c r="E189" s="13"/>
      <c r="F189" s="14"/>
      <c r="G189" s="55">
        <v>-7.86</v>
      </c>
      <c r="H189" s="55">
        <v>1.52</v>
      </c>
      <c r="I189" s="55">
        <v>144.31</v>
      </c>
      <c r="J189" s="49">
        <v>946</v>
      </c>
      <c r="K189" s="56">
        <v>23</v>
      </c>
      <c r="L189" s="47">
        <v>26</v>
      </c>
      <c r="M189" s="25"/>
      <c r="P189" s="25"/>
      <c r="S189" s="42"/>
      <c r="T189" s="5">
        <f t="shared" si="29"/>
        <v>-13.23599999999999</v>
      </c>
      <c r="U189" s="5" t="b">
        <f t="shared" si="30"/>
        <v>0</v>
      </c>
      <c r="V189" s="5">
        <f t="shared" si="38"/>
        <v>0</v>
      </c>
      <c r="W189" s="5" t="e">
        <f t="shared" si="31"/>
        <v>#DIV/0!</v>
      </c>
      <c r="X189" s="1" t="e">
        <f t="shared" si="32"/>
        <v>#DIV/0!</v>
      </c>
      <c r="Z189" s="1" t="e">
        <f t="shared" si="39"/>
        <v>#DIV/0!</v>
      </c>
      <c r="AA189" s="1" t="e">
        <f t="shared" si="40"/>
        <v>#DIV/0!</v>
      </c>
      <c r="AB189" s="32">
        <f t="shared" si="35"/>
        <v>45462</v>
      </c>
      <c r="AC189" s="29">
        <f t="shared" si="36"/>
        <v>23</v>
      </c>
      <c r="AD189" s="9">
        <f t="shared" si="37"/>
        <v>26</v>
      </c>
      <c r="AE189" s="1">
        <f>SIGN(AC189)*(ABS(AC189)*60+AD189)+(AC189=0)*AD189</f>
        <v>1406</v>
      </c>
      <c r="AG189" s="1">
        <f>AF191-AF186</f>
        <v>-11</v>
      </c>
    </row>
    <row r="190" spans="1:33" ht="15" customHeight="1" x14ac:dyDescent="0.2">
      <c r="A190" s="3">
        <f t="shared" si="33"/>
        <v>45463</v>
      </c>
      <c r="B190" s="6">
        <f t="shared" si="34"/>
        <v>45463</v>
      </c>
      <c r="C190" s="7"/>
      <c r="D190" s="13"/>
      <c r="E190" s="13"/>
      <c r="F190" s="14"/>
      <c r="G190" s="57">
        <f>G189+0.01*(0.2*P191-0.04*(Q193+Q188))</f>
        <v>-7.4212000000000007</v>
      </c>
      <c r="H190" s="57">
        <f>H189+0.01*(0.2*M191-0.04*(N193+N188))</f>
        <v>1.6368</v>
      </c>
      <c r="I190" s="57">
        <f>I189+0.2*((I194-I189)-360*(I194-I189&gt;0))+(I189+0.2*((I194-I189)-360*(I194-I189&gt;0))&lt;0)*360</f>
        <v>131.072</v>
      </c>
      <c r="J190" s="58">
        <f>J189+0.2*(J194-J189)</f>
        <v>946</v>
      </c>
      <c r="K190" s="56">
        <v>23</v>
      </c>
      <c r="L190" s="47">
        <v>26</v>
      </c>
      <c r="M190" s="25"/>
      <c r="O190" s="2">
        <f>N193-N188</f>
        <v>-2.8421709430404007E-14</v>
      </c>
      <c r="P190" s="25"/>
      <c r="R190" s="2">
        <f>Q193-Q188</f>
        <v>-2.8421709430404007E-14</v>
      </c>
      <c r="S190" s="42"/>
      <c r="T190" s="5">
        <f t="shared" si="29"/>
        <v>-13.238</v>
      </c>
      <c r="U190" s="5" t="b">
        <f t="shared" si="30"/>
        <v>0</v>
      </c>
      <c r="V190" s="5">
        <f t="shared" si="38"/>
        <v>0</v>
      </c>
      <c r="W190" s="5" t="e">
        <f t="shared" si="31"/>
        <v>#DIV/0!</v>
      </c>
      <c r="X190" s="1" t="e">
        <f t="shared" si="32"/>
        <v>#DIV/0!</v>
      </c>
      <c r="Z190" s="1" t="e">
        <f t="shared" si="39"/>
        <v>#DIV/0!</v>
      </c>
      <c r="AA190" s="1" t="e">
        <f t="shared" si="40"/>
        <v>#DIV/0!</v>
      </c>
      <c r="AB190" s="32">
        <f t="shared" si="35"/>
        <v>45463</v>
      </c>
      <c r="AC190" s="29">
        <f t="shared" si="36"/>
        <v>23</v>
      </c>
      <c r="AD190" s="9">
        <f t="shared" si="37"/>
        <v>26</v>
      </c>
      <c r="AE190" s="9">
        <f>AE189+(0.2*AF191-0.04*(AG194+AG189))</f>
        <v>1406.4</v>
      </c>
    </row>
    <row r="191" spans="1:33" ht="15" customHeight="1" x14ac:dyDescent="0.2">
      <c r="A191" s="3">
        <f t="shared" si="33"/>
        <v>45464</v>
      </c>
      <c r="B191" s="6">
        <f t="shared" si="34"/>
        <v>45464</v>
      </c>
      <c r="C191" s="7"/>
      <c r="D191" s="13"/>
      <c r="E191" s="13"/>
      <c r="F191" s="14"/>
      <c r="G191" s="57">
        <f>G189+0.01*(0.4*P191-0.06*(Q193+Q188))</f>
        <v>-6.9808000000000003</v>
      </c>
      <c r="H191" s="57">
        <f>H189+0.01*(0.4*M191-0.06*(N193+N188))</f>
        <v>1.7532000000000001</v>
      </c>
      <c r="I191" s="57">
        <f>I189+0.4*((I194-I189)-360*(I194-I189&gt;0))+(I189+0.4*((I194-I189)-360*(I194-I189&gt;0))&lt;0)*360</f>
        <v>117.834</v>
      </c>
      <c r="J191" s="58">
        <f>J189+0.4*(J194-J189)</f>
        <v>946</v>
      </c>
      <c r="K191" s="56">
        <v>23</v>
      </c>
      <c r="L191" s="47">
        <v>26</v>
      </c>
      <c r="M191" s="25">
        <f>(H194-H189)*100</f>
        <v>58.000000000000007</v>
      </c>
      <c r="P191" s="25">
        <f>100*(G194-G189)</f>
        <v>221</v>
      </c>
      <c r="S191" s="41">
        <f>((I194-I189)*100-36000*(I194-I189&gt;0))</f>
        <v>-6619</v>
      </c>
      <c r="T191" s="5">
        <f t="shared" si="29"/>
        <v>-13.238</v>
      </c>
      <c r="U191" s="5" t="b">
        <f t="shared" si="30"/>
        <v>0</v>
      </c>
      <c r="V191" s="5">
        <f t="shared" si="38"/>
        <v>0</v>
      </c>
      <c r="W191" s="5" t="e">
        <f t="shared" si="31"/>
        <v>#DIV/0!</v>
      </c>
      <c r="X191" s="1" t="e">
        <f t="shared" si="32"/>
        <v>#DIV/0!</v>
      </c>
      <c r="Z191" s="1" t="e">
        <f t="shared" si="39"/>
        <v>#DIV/0!</v>
      </c>
      <c r="AA191" s="1" t="e">
        <f t="shared" si="40"/>
        <v>#DIV/0!</v>
      </c>
      <c r="AB191" s="32">
        <f t="shared" si="35"/>
        <v>45464</v>
      </c>
      <c r="AC191" s="29">
        <f t="shared" si="36"/>
        <v>23</v>
      </c>
      <c r="AD191" s="9">
        <f t="shared" si="37"/>
        <v>26</v>
      </c>
      <c r="AE191" s="9">
        <f>AE189+(0.4*AF191-0.06*(AG194+AG189))</f>
        <v>1406.4</v>
      </c>
      <c r="AF191" s="1">
        <f>AE194-AE189</f>
        <v>-2</v>
      </c>
    </row>
    <row r="192" spans="1:33" ht="15" customHeight="1" x14ac:dyDescent="0.2">
      <c r="A192" s="3">
        <f t="shared" si="33"/>
        <v>45465</v>
      </c>
      <c r="B192" s="6">
        <f t="shared" si="34"/>
        <v>45465</v>
      </c>
      <c r="C192" s="7"/>
      <c r="D192" s="13"/>
      <c r="E192" s="13"/>
      <c r="F192" s="14"/>
      <c r="G192" s="57">
        <f>G189+0.01*(0.6*P191-0.06*(Q193+Q188))</f>
        <v>-6.5388000000000002</v>
      </c>
      <c r="H192" s="57">
        <f>H189+0.01*(0.6*M191-0.06*(N193+N188))</f>
        <v>1.8692</v>
      </c>
      <c r="I192" s="57">
        <f>I189+0.6*((I194-I189)-360*(I194-I189&gt;0))+(I189+0.6*((I194-I189)-360*(I194-I189&gt;0))&lt;0)*360</f>
        <v>104.596</v>
      </c>
      <c r="J192" s="58">
        <f>J189+0.6*(J194-J189)</f>
        <v>946</v>
      </c>
      <c r="K192" s="56">
        <v>23</v>
      </c>
      <c r="L192" s="47">
        <v>26</v>
      </c>
      <c r="M192" s="25"/>
      <c r="P192" s="25"/>
      <c r="S192" s="42"/>
      <c r="T192" s="5">
        <f t="shared" si="29"/>
        <v>-13.238</v>
      </c>
      <c r="U192" s="5" t="b">
        <f t="shared" si="30"/>
        <v>0</v>
      </c>
      <c r="V192" s="5">
        <f t="shared" si="38"/>
        <v>0</v>
      </c>
      <c r="W192" s="5" t="e">
        <f t="shared" si="31"/>
        <v>#DIV/0!</v>
      </c>
      <c r="X192" s="1" t="e">
        <f t="shared" si="32"/>
        <v>#DIV/0!</v>
      </c>
      <c r="Z192" s="1" t="e">
        <f t="shared" si="39"/>
        <v>#DIV/0!</v>
      </c>
      <c r="AA192" s="1" t="e">
        <f t="shared" si="40"/>
        <v>#DIV/0!</v>
      </c>
      <c r="AB192" s="32">
        <f t="shared" si="35"/>
        <v>45465</v>
      </c>
      <c r="AC192" s="29">
        <f t="shared" si="36"/>
        <v>23</v>
      </c>
      <c r="AD192" s="9">
        <f t="shared" si="37"/>
        <v>26</v>
      </c>
      <c r="AE192" s="9">
        <f>AE189+(0.6*AF191-0.06*(AG194+AG189))</f>
        <v>1406</v>
      </c>
    </row>
    <row r="193" spans="1:33" ht="15" customHeight="1" x14ac:dyDescent="0.2">
      <c r="A193" s="3">
        <f t="shared" si="33"/>
        <v>45466</v>
      </c>
      <c r="B193" s="6">
        <f t="shared" si="34"/>
        <v>45466</v>
      </c>
      <c r="C193" s="7"/>
      <c r="D193" s="13"/>
      <c r="E193" s="13"/>
      <c r="F193" s="14"/>
      <c r="G193" s="57">
        <f>G189+0.01*(0.8*P191-0.04*(Q193+Q188))</f>
        <v>-6.0952000000000002</v>
      </c>
      <c r="H193" s="57">
        <f>H189+0.01*(0.8*M191-0.04*(N193+N188))</f>
        <v>1.9848000000000001</v>
      </c>
      <c r="I193" s="57">
        <f>I189+0.8*((I194-I189)-360*(I194-I189&gt;0))+(I189+0.8*((I194-I189)-360*(I194-I189&gt;0))&lt;0)*360</f>
        <v>91.358000000000004</v>
      </c>
      <c r="J193" s="58">
        <f>J189+0.8*(J194-J189)</f>
        <v>946</v>
      </c>
      <c r="K193" s="56">
        <v>23</v>
      </c>
      <c r="L193" s="47">
        <v>25</v>
      </c>
      <c r="M193" s="25"/>
      <c r="N193" s="2">
        <f>M196-M191</f>
        <v>-1.0000000000000213</v>
      </c>
      <c r="P193" s="25"/>
      <c r="Q193" s="2">
        <f>P196-P191</f>
        <v>4.0000000000000568</v>
      </c>
      <c r="S193" s="42"/>
      <c r="T193" s="5">
        <f t="shared" si="29"/>
        <v>-13.238</v>
      </c>
      <c r="U193" s="5" t="b">
        <f t="shared" si="30"/>
        <v>0</v>
      </c>
      <c r="V193" s="5">
        <f t="shared" si="38"/>
        <v>0</v>
      </c>
      <c r="W193" s="5" t="e">
        <f t="shared" si="31"/>
        <v>#DIV/0!</v>
      </c>
      <c r="X193" s="1" t="e">
        <f t="shared" si="32"/>
        <v>#DIV/0!</v>
      </c>
      <c r="Z193" s="1" t="e">
        <f t="shared" si="39"/>
        <v>#DIV/0!</v>
      </c>
      <c r="AA193" s="1" t="e">
        <f t="shared" si="40"/>
        <v>#DIV/0!</v>
      </c>
      <c r="AB193" s="32">
        <f t="shared" si="35"/>
        <v>45466</v>
      </c>
      <c r="AC193" s="29">
        <f t="shared" si="36"/>
        <v>23</v>
      </c>
      <c r="AD193" s="9">
        <f t="shared" si="37"/>
        <v>25</v>
      </c>
      <c r="AE193" s="9">
        <f>AE189+(0.8*AF191-0.04*(AG194+AG189))</f>
        <v>1405.2</v>
      </c>
    </row>
    <row r="194" spans="1:33" ht="15" customHeight="1" x14ac:dyDescent="0.2">
      <c r="A194" s="17">
        <f t="shared" si="33"/>
        <v>45467</v>
      </c>
      <c r="B194" s="6">
        <f t="shared" si="34"/>
        <v>45467</v>
      </c>
      <c r="C194" s="39"/>
      <c r="D194" s="13"/>
      <c r="E194" s="13"/>
      <c r="F194" s="14"/>
      <c r="G194" s="55">
        <v>-5.65</v>
      </c>
      <c r="H194" s="55">
        <v>2.1</v>
      </c>
      <c r="I194" s="55">
        <v>78.12</v>
      </c>
      <c r="J194" s="49">
        <v>946</v>
      </c>
      <c r="K194" s="56">
        <v>23</v>
      </c>
      <c r="L194" s="47">
        <v>24</v>
      </c>
      <c r="M194" s="25"/>
      <c r="P194" s="25"/>
      <c r="S194" s="42"/>
      <c r="T194" s="5">
        <f t="shared" si="29"/>
        <v>-13.238</v>
      </c>
      <c r="U194" s="5" t="b">
        <f t="shared" si="30"/>
        <v>0</v>
      </c>
      <c r="V194" s="5">
        <f t="shared" si="38"/>
        <v>0</v>
      </c>
      <c r="W194" s="5" t="e">
        <f t="shared" si="31"/>
        <v>#DIV/0!</v>
      </c>
      <c r="X194" s="1" t="e">
        <f t="shared" si="32"/>
        <v>#DIV/0!</v>
      </c>
      <c r="Z194" s="1" t="e">
        <f t="shared" si="39"/>
        <v>#DIV/0!</v>
      </c>
      <c r="AA194" s="1" t="e">
        <f t="shared" si="40"/>
        <v>#DIV/0!</v>
      </c>
      <c r="AB194" s="32">
        <f t="shared" si="35"/>
        <v>45467</v>
      </c>
      <c r="AC194" s="29">
        <f t="shared" si="36"/>
        <v>23</v>
      </c>
      <c r="AD194" s="9">
        <f t="shared" si="37"/>
        <v>24</v>
      </c>
      <c r="AE194" s="1">
        <f>SIGN(AC194)*(ABS(AC194)*60+AD194)+(AC194=0)*AD194</f>
        <v>1404</v>
      </c>
      <c r="AG194" s="1">
        <f>AF196-AF191</f>
        <v>-9</v>
      </c>
    </row>
    <row r="195" spans="1:33" ht="15" customHeight="1" x14ac:dyDescent="0.2">
      <c r="A195" s="3">
        <f t="shared" si="33"/>
        <v>45468</v>
      </c>
      <c r="B195" s="6">
        <f t="shared" si="34"/>
        <v>45468</v>
      </c>
      <c r="C195" s="7"/>
      <c r="D195" s="13"/>
      <c r="E195" s="13"/>
      <c r="F195" s="14"/>
      <c r="G195" s="57">
        <f>G194+0.01*(0.2*P196-0.04*(Q198+Q193))</f>
        <v>-5.2023999999999999</v>
      </c>
      <c r="H195" s="57">
        <f>H194+0.01*(0.2*M196-0.04*(N198+N193))</f>
        <v>2.2152000000000003</v>
      </c>
      <c r="I195" s="57">
        <f>I194+0.2*((I199-I194)-360*(I199-I194&gt;0))+(I194+0.2*((I199-I194)-360*(I199-I194&gt;0))&lt;0)*360</f>
        <v>64.884</v>
      </c>
      <c r="J195" s="58">
        <f>J194+0.2*(J199-J194)</f>
        <v>945.8</v>
      </c>
      <c r="K195" s="56">
        <v>23</v>
      </c>
      <c r="L195" s="47">
        <v>23</v>
      </c>
      <c r="M195" s="25"/>
      <c r="O195" s="2">
        <f>N198-N193</f>
        <v>-0.99999999999993605</v>
      </c>
      <c r="P195" s="25"/>
      <c r="R195" s="2">
        <f>Q198-Q193</f>
        <v>-2.0000000000001137</v>
      </c>
      <c r="S195" s="42"/>
      <c r="T195" s="5">
        <f t="shared" si="29"/>
        <v>-13.236000000000004</v>
      </c>
      <c r="U195" s="5" t="b">
        <f t="shared" si="30"/>
        <v>0</v>
      </c>
      <c r="V195" s="5">
        <f t="shared" si="38"/>
        <v>0</v>
      </c>
      <c r="W195" s="5" t="e">
        <f t="shared" si="31"/>
        <v>#DIV/0!</v>
      </c>
      <c r="X195" s="1" t="e">
        <f t="shared" si="32"/>
        <v>#DIV/0!</v>
      </c>
      <c r="Z195" s="1" t="e">
        <f t="shared" si="39"/>
        <v>#DIV/0!</v>
      </c>
      <c r="AA195" s="1" t="e">
        <f t="shared" si="40"/>
        <v>#DIV/0!</v>
      </c>
      <c r="AB195" s="32">
        <f t="shared" si="35"/>
        <v>45468</v>
      </c>
      <c r="AC195" s="29">
        <f t="shared" si="36"/>
        <v>23</v>
      </c>
      <c r="AD195" s="9">
        <f t="shared" si="37"/>
        <v>23</v>
      </c>
      <c r="AE195" s="9">
        <f>AE194+(0.2*AF196-0.04*(AG199+AG194))</f>
        <v>1402.6</v>
      </c>
    </row>
    <row r="196" spans="1:33" ht="15" customHeight="1" x14ac:dyDescent="0.2">
      <c r="A196" s="3">
        <f t="shared" si="33"/>
        <v>45469</v>
      </c>
      <c r="B196" s="6">
        <f t="shared" si="34"/>
        <v>45469</v>
      </c>
      <c r="C196" s="7"/>
      <c r="D196" s="13"/>
      <c r="E196" s="13"/>
      <c r="F196" s="14"/>
      <c r="G196" s="57">
        <f>G194+0.01*(0.4*P196-0.06*(Q198+Q193))</f>
        <v>-4.7536000000000005</v>
      </c>
      <c r="H196" s="57">
        <f>H194+0.01*(0.4*M196-0.06*(N198+N193))</f>
        <v>2.3298000000000001</v>
      </c>
      <c r="I196" s="57">
        <f>I194+0.4*((I199-I194)-360*(I199-I194&gt;0))+(I194+0.4*((I199-I194)-360*(I199-I194&gt;0))&lt;0)*360</f>
        <v>51.647999999999996</v>
      </c>
      <c r="J196" s="58">
        <f>J194+0.4*(J199-J194)</f>
        <v>945.6</v>
      </c>
      <c r="K196" s="56">
        <v>23</v>
      </c>
      <c r="L196" s="47">
        <v>21</v>
      </c>
      <c r="M196" s="25">
        <f>(H199-H194)*100</f>
        <v>56.999999999999986</v>
      </c>
      <c r="P196" s="25">
        <f>100*(G199-G194)</f>
        <v>225.00000000000006</v>
      </c>
      <c r="S196" s="41">
        <f>((I199-I194)*100-36000*(I199-I194&gt;0))</f>
        <v>-6618.0000000000009</v>
      </c>
      <c r="T196" s="5">
        <f t="shared" ref="T196:T259" si="41">I196-I195</f>
        <v>-13.236000000000004</v>
      </c>
      <c r="U196" s="5" t="b">
        <f t="shared" ref="U196:U259" si="42">(I196-I195&gt;0)</f>
        <v>0</v>
      </c>
      <c r="V196" s="5">
        <f t="shared" si="38"/>
        <v>0</v>
      </c>
      <c r="W196" s="5" t="e">
        <f t="shared" ref="W196:W259" si="43">-((I196-360)/V196*24-9)</f>
        <v>#DIV/0!</v>
      </c>
      <c r="X196" s="1" t="e">
        <f t="shared" si="32"/>
        <v>#DIV/0!</v>
      </c>
      <c r="Z196" s="1" t="e">
        <f t="shared" si="39"/>
        <v>#DIV/0!</v>
      </c>
      <c r="AA196" s="1" t="e">
        <f t="shared" si="40"/>
        <v>#DIV/0!</v>
      </c>
      <c r="AB196" s="32">
        <f t="shared" si="35"/>
        <v>45469</v>
      </c>
      <c r="AC196" s="29">
        <f t="shared" si="36"/>
        <v>23</v>
      </c>
      <c r="AD196" s="9">
        <f t="shared" si="37"/>
        <v>21</v>
      </c>
      <c r="AE196" s="9">
        <f>AE194+(0.4*AF196-0.06*(AG199+AG194))</f>
        <v>1400.8</v>
      </c>
      <c r="AF196" s="1">
        <f>AE199-AE194</f>
        <v>-11</v>
      </c>
    </row>
    <row r="197" spans="1:33" ht="15" customHeight="1" x14ac:dyDescent="0.2">
      <c r="A197" s="3">
        <f t="shared" si="33"/>
        <v>45470</v>
      </c>
      <c r="B197" s="6">
        <f t="shared" si="34"/>
        <v>45470</v>
      </c>
      <c r="C197" s="7"/>
      <c r="D197" s="13"/>
      <c r="E197" s="13"/>
      <c r="F197" s="14"/>
      <c r="G197" s="57">
        <f>G194+0.01*(0.6*P196-0.06*(Q198+Q193))</f>
        <v>-4.3036000000000003</v>
      </c>
      <c r="H197" s="57">
        <f>H194+0.01*(0.6*M196-0.06*(N198+N193))</f>
        <v>2.4438</v>
      </c>
      <c r="I197" s="57">
        <f>I194+0.6*((I199-I194)-360*(I199-I194&gt;0))+(I194+0.6*((I199-I194)-360*(I199-I194&gt;0))&lt;0)*360</f>
        <v>38.411999999999999</v>
      </c>
      <c r="J197" s="58">
        <f>J194+0.6*(J199-J194)</f>
        <v>945.4</v>
      </c>
      <c r="K197" s="56">
        <v>23</v>
      </c>
      <c r="L197" s="47">
        <v>19</v>
      </c>
      <c r="M197" s="25"/>
      <c r="P197" s="25"/>
      <c r="S197" s="42"/>
      <c r="T197" s="5">
        <f t="shared" si="41"/>
        <v>-13.235999999999997</v>
      </c>
      <c r="U197" s="5" t="b">
        <f t="shared" si="42"/>
        <v>0</v>
      </c>
      <c r="V197" s="5">
        <f t="shared" si="38"/>
        <v>0</v>
      </c>
      <c r="W197" s="5" t="e">
        <f t="shared" si="43"/>
        <v>#DIV/0!</v>
      </c>
      <c r="X197" s="1" t="e">
        <f t="shared" ref="X197:X260" si="44">(W197&lt;0)*(W197+24)+(W197&gt;=0)*W197</f>
        <v>#DIV/0!</v>
      </c>
      <c r="Z197" s="1" t="e">
        <f t="shared" si="39"/>
        <v>#DIV/0!</v>
      </c>
      <c r="AA197" s="1" t="e">
        <f t="shared" si="40"/>
        <v>#DIV/0!</v>
      </c>
      <c r="AB197" s="32">
        <f t="shared" si="35"/>
        <v>45470</v>
      </c>
      <c r="AC197" s="29">
        <f t="shared" si="36"/>
        <v>23</v>
      </c>
      <c r="AD197" s="9">
        <f t="shared" si="37"/>
        <v>19</v>
      </c>
      <c r="AE197" s="9">
        <f>AE194+(0.6*AF196-0.06*(AG199+AG194))</f>
        <v>1398.6</v>
      </c>
    </row>
    <row r="198" spans="1:33" ht="15" customHeight="1" x14ac:dyDescent="0.2">
      <c r="A198" s="3">
        <f t="shared" ref="A198:A261" si="45">A197+1</f>
        <v>45471</v>
      </c>
      <c r="B198" s="6">
        <f t="shared" ref="B198:B261" si="46">A197+1</f>
        <v>45471</v>
      </c>
      <c r="C198" s="7"/>
      <c r="D198" s="13"/>
      <c r="E198" s="13"/>
      <c r="F198" s="14"/>
      <c r="G198" s="57">
        <f>G194+0.01*(0.8*P196-0.04*(Q198+Q193))</f>
        <v>-3.8523999999999998</v>
      </c>
      <c r="H198" s="57">
        <f>H194+0.01*(0.8*M196-0.04*(N198+N193))</f>
        <v>2.5571999999999999</v>
      </c>
      <c r="I198" s="57">
        <f>I194+0.8*((I199-I194)-360*(I199-I194&gt;0))+(I194+0.8*((I199-I194)-360*(I199-I194&gt;0))&lt;0)*360</f>
        <v>25.175999999999995</v>
      </c>
      <c r="J198" s="58">
        <f>J194+0.8*(J199-J194)</f>
        <v>945.2</v>
      </c>
      <c r="K198" s="56">
        <v>23</v>
      </c>
      <c r="L198" s="47">
        <v>16</v>
      </c>
      <c r="M198" s="25"/>
      <c r="N198" s="2">
        <f>M201-M196</f>
        <v>-1.9999999999999574</v>
      </c>
      <c r="P198" s="25"/>
      <c r="Q198" s="2">
        <f>P201-P196</f>
        <v>1.9999999999999432</v>
      </c>
      <c r="S198" s="42"/>
      <c r="T198" s="5">
        <f t="shared" si="41"/>
        <v>-13.236000000000004</v>
      </c>
      <c r="U198" s="5" t="b">
        <f t="shared" si="42"/>
        <v>0</v>
      </c>
      <c r="V198" s="5">
        <f t="shared" si="38"/>
        <v>0</v>
      </c>
      <c r="W198" s="5" t="e">
        <f t="shared" si="43"/>
        <v>#DIV/0!</v>
      </c>
      <c r="X198" s="1" t="e">
        <f t="shared" si="44"/>
        <v>#DIV/0!</v>
      </c>
      <c r="Z198" s="1" t="e">
        <f t="shared" si="39"/>
        <v>#DIV/0!</v>
      </c>
      <c r="AA198" s="1" t="e">
        <f t="shared" si="40"/>
        <v>#DIV/0!</v>
      </c>
      <c r="AB198" s="32">
        <f t="shared" ref="AB198:AB261" si="47">AB197+1</f>
        <v>45471</v>
      </c>
      <c r="AC198" s="29">
        <f t="shared" si="36"/>
        <v>23</v>
      </c>
      <c r="AD198" s="9">
        <f t="shared" si="37"/>
        <v>16</v>
      </c>
      <c r="AE198" s="9">
        <f>AE194+(0.8*AF196-0.04*(AG199+AG194))</f>
        <v>1396</v>
      </c>
    </row>
    <row r="199" spans="1:33" ht="15" customHeight="1" x14ac:dyDescent="0.2">
      <c r="A199" s="17">
        <f t="shared" si="45"/>
        <v>45472</v>
      </c>
      <c r="B199" s="6">
        <f t="shared" si="46"/>
        <v>45472</v>
      </c>
      <c r="C199" s="7"/>
      <c r="D199" s="13"/>
      <c r="E199" s="13"/>
      <c r="F199" s="14"/>
      <c r="G199" s="55">
        <v>-3.4</v>
      </c>
      <c r="H199" s="55">
        <v>2.67</v>
      </c>
      <c r="I199" s="55">
        <v>11.94</v>
      </c>
      <c r="J199" s="49">
        <v>945</v>
      </c>
      <c r="K199" s="56">
        <v>23</v>
      </c>
      <c r="L199" s="47">
        <v>13</v>
      </c>
      <c r="M199" s="25"/>
      <c r="P199" s="25"/>
      <c r="S199" s="42"/>
      <c r="T199" s="5">
        <f t="shared" si="41"/>
        <v>-13.235999999999995</v>
      </c>
      <c r="U199" s="5" t="b">
        <f t="shared" si="42"/>
        <v>0</v>
      </c>
      <c r="V199" s="5">
        <f t="shared" si="38"/>
        <v>0</v>
      </c>
      <c r="W199" s="5" t="e">
        <f t="shared" si="43"/>
        <v>#DIV/0!</v>
      </c>
      <c r="X199" s="1" t="e">
        <f t="shared" si="44"/>
        <v>#DIV/0!</v>
      </c>
      <c r="Z199" s="1" t="e">
        <f t="shared" si="39"/>
        <v>#DIV/0!</v>
      </c>
      <c r="AA199" s="1" t="e">
        <f t="shared" si="40"/>
        <v>#DIV/0!</v>
      </c>
      <c r="AB199" s="32">
        <f t="shared" si="47"/>
        <v>45472</v>
      </c>
      <c r="AC199" s="29">
        <f t="shared" si="36"/>
        <v>23</v>
      </c>
      <c r="AD199" s="9">
        <f t="shared" si="37"/>
        <v>13</v>
      </c>
      <c r="AE199" s="1">
        <f>SIGN(AC199)*(ABS(AC199)*60+AD199)+(AC199=0)*AD199</f>
        <v>1393</v>
      </c>
      <c r="AG199" s="1">
        <f>AF201-AF196</f>
        <v>-11</v>
      </c>
    </row>
    <row r="200" spans="1:33" ht="15" customHeight="1" x14ac:dyDescent="0.2">
      <c r="A200" s="3">
        <f t="shared" si="45"/>
        <v>45473</v>
      </c>
      <c r="B200" s="6">
        <f t="shared" si="46"/>
        <v>45473</v>
      </c>
      <c r="C200" s="7">
        <v>2286</v>
      </c>
      <c r="D200" s="13"/>
      <c r="E200" s="13"/>
      <c r="F200" s="14"/>
      <c r="G200" s="57">
        <f>G199+0.01*(0.2*P201-0.04*(Q203+Q198))</f>
        <v>-2.9463999999999997</v>
      </c>
      <c r="H200" s="57">
        <f>H199+0.01*(0.2*M201-0.04*(N203+N198))</f>
        <v>2.7816000000000001</v>
      </c>
      <c r="I200" s="57">
        <f>I199+0.2*((I204-I199)-360*(I204-I199&gt;0))+(I199+0.2*((I204-I199)-360*(I204-I199&gt;0))&lt;0)*360</f>
        <v>358.70400000000001</v>
      </c>
      <c r="J200" s="58">
        <f>J199+0.2*(J204-J199)</f>
        <v>945</v>
      </c>
      <c r="K200" s="56">
        <v>23</v>
      </c>
      <c r="L200" s="47">
        <v>9</v>
      </c>
      <c r="M200" s="25"/>
      <c r="O200" s="2">
        <f>N203-N198</f>
        <v>-9.2370555648813024E-14</v>
      </c>
      <c r="P200" s="25"/>
      <c r="R200" s="2">
        <f>Q203-Q198</f>
        <v>-2.9999999999999716</v>
      </c>
      <c r="S200" s="42"/>
      <c r="T200" s="5">
        <f t="shared" si="41"/>
        <v>346.76400000000001</v>
      </c>
      <c r="U200" s="5" t="b">
        <f t="shared" si="42"/>
        <v>1</v>
      </c>
      <c r="V200" s="5">
        <f t="shared" si="38"/>
        <v>-13.23599999999999</v>
      </c>
      <c r="W200" s="5">
        <f t="shared" si="43"/>
        <v>6.6500453309156971</v>
      </c>
      <c r="X200" s="1">
        <f t="shared" si="44"/>
        <v>6.6500453309156971</v>
      </c>
      <c r="Y200" s="1">
        <v>2286</v>
      </c>
      <c r="Z200" s="1">
        <f t="shared" si="39"/>
        <v>6</v>
      </c>
      <c r="AA200" s="1">
        <f t="shared" si="40"/>
        <v>39</v>
      </c>
      <c r="AB200" s="32">
        <f t="shared" si="47"/>
        <v>45473</v>
      </c>
      <c r="AC200" s="29">
        <f t="shared" si="36"/>
        <v>23</v>
      </c>
      <c r="AD200" s="9">
        <f t="shared" si="37"/>
        <v>9</v>
      </c>
      <c r="AE200" s="9">
        <f>AE199+(0.2*AF201-0.04*(AG204+AG199))</f>
        <v>1389.44</v>
      </c>
    </row>
    <row r="201" spans="1:33" ht="15" customHeight="1" x14ac:dyDescent="0.2">
      <c r="A201" s="3">
        <f t="shared" si="45"/>
        <v>45474</v>
      </c>
      <c r="B201" s="6">
        <f t="shared" si="46"/>
        <v>45474</v>
      </c>
      <c r="C201" s="39">
        <v>0.27708333333333335</v>
      </c>
      <c r="D201" s="13"/>
      <c r="E201" s="13"/>
      <c r="F201" s="14"/>
      <c r="G201" s="57">
        <f>G199+0.01*(0.4*P201-0.06*(Q203+Q198))</f>
        <v>-2.4925999999999995</v>
      </c>
      <c r="H201" s="57">
        <f>H199+0.01*(0.4*M201-0.06*(N203+N198))</f>
        <v>2.8924000000000003</v>
      </c>
      <c r="I201" s="57">
        <f>I199+0.4*((I204-I199)-360*(I204-I199&gt;0))+(I199+0.4*((I204-I199)-360*(I204-I199&gt;0))&lt;0)*360</f>
        <v>345.46800000000002</v>
      </c>
      <c r="J201" s="58">
        <f>J199+0.4*(J204-J199)</f>
        <v>945</v>
      </c>
      <c r="K201" s="56">
        <v>23</v>
      </c>
      <c r="L201" s="47">
        <v>5</v>
      </c>
      <c r="M201" s="25">
        <f>(H204-H199)*100</f>
        <v>55.000000000000028</v>
      </c>
      <c r="P201" s="25">
        <f>100*(G204-G199)</f>
        <v>227</v>
      </c>
      <c r="S201" s="41">
        <f>((I204-I199)*100-36000*(I204-I199&gt;0))</f>
        <v>-6618</v>
      </c>
      <c r="T201" s="5">
        <f t="shared" si="41"/>
        <v>-13.23599999999999</v>
      </c>
      <c r="U201" s="5" t="b">
        <f t="shared" si="42"/>
        <v>0</v>
      </c>
      <c r="V201" s="5">
        <f t="shared" si="38"/>
        <v>0</v>
      </c>
      <c r="W201" s="5" t="e">
        <f t="shared" si="43"/>
        <v>#DIV/0!</v>
      </c>
      <c r="X201" s="1" t="e">
        <f t="shared" si="44"/>
        <v>#DIV/0!</v>
      </c>
      <c r="Z201" s="1" t="e">
        <f t="shared" si="39"/>
        <v>#DIV/0!</v>
      </c>
      <c r="AA201" s="1" t="e">
        <f t="shared" si="40"/>
        <v>#DIV/0!</v>
      </c>
      <c r="AB201" s="32">
        <f t="shared" si="47"/>
        <v>45474</v>
      </c>
      <c r="AC201" s="29">
        <f t="shared" si="36"/>
        <v>23</v>
      </c>
      <c r="AD201" s="9">
        <f t="shared" si="37"/>
        <v>5</v>
      </c>
      <c r="AE201" s="9">
        <f>AE199+(0.4*AF201-0.06*(AG204+AG199))</f>
        <v>1385.46</v>
      </c>
      <c r="AF201" s="1">
        <f>AE204-AE199</f>
        <v>-22</v>
      </c>
    </row>
    <row r="202" spans="1:33" ht="15" customHeight="1" x14ac:dyDescent="0.2">
      <c r="A202" s="3">
        <f t="shared" si="45"/>
        <v>45475</v>
      </c>
      <c r="B202" s="6">
        <f t="shared" si="46"/>
        <v>45475</v>
      </c>
      <c r="C202" s="7"/>
      <c r="D202" s="13"/>
      <c r="E202" s="13"/>
      <c r="F202" s="14"/>
      <c r="G202" s="57">
        <f>G199+0.01*(0.6*P201-0.06*(Q203+Q198))</f>
        <v>-2.0385999999999997</v>
      </c>
      <c r="H202" s="57">
        <f>H199+0.01*(0.6*M201-0.06*(N203+N198))</f>
        <v>3.0024000000000002</v>
      </c>
      <c r="I202" s="57">
        <f>I199+0.6*((I204-I199)-360*(I204-I199&gt;0))+(I199+0.6*((I204-I199)-360*(I204-I199&gt;0))&lt;0)*360</f>
        <v>332.23199999999997</v>
      </c>
      <c r="J202" s="58">
        <f>J199+0.6*(J204-J199)</f>
        <v>945</v>
      </c>
      <c r="K202" s="56">
        <v>23</v>
      </c>
      <c r="L202" s="47">
        <v>1</v>
      </c>
      <c r="M202" s="25"/>
      <c r="P202" s="25"/>
      <c r="S202" s="42"/>
      <c r="T202" s="5">
        <f t="shared" si="41"/>
        <v>-13.236000000000047</v>
      </c>
      <c r="U202" s="5" t="b">
        <f t="shared" si="42"/>
        <v>0</v>
      </c>
      <c r="V202" s="5">
        <f t="shared" si="38"/>
        <v>0</v>
      </c>
      <c r="W202" s="5" t="e">
        <f t="shared" si="43"/>
        <v>#DIV/0!</v>
      </c>
      <c r="X202" s="1" t="e">
        <f t="shared" si="44"/>
        <v>#DIV/0!</v>
      </c>
      <c r="Z202" s="1" t="e">
        <f t="shared" si="39"/>
        <v>#DIV/0!</v>
      </c>
      <c r="AA202" s="1" t="e">
        <f t="shared" si="40"/>
        <v>#DIV/0!</v>
      </c>
      <c r="AB202" s="32">
        <f t="shared" si="47"/>
        <v>45475</v>
      </c>
      <c r="AC202" s="29">
        <f t="shared" ref="AC202:AC265" si="48">K202</f>
        <v>23</v>
      </c>
      <c r="AD202" s="35">
        <f t="shared" ref="AD202:AD265" si="49">L202</f>
        <v>1</v>
      </c>
      <c r="AE202" s="9">
        <f>AE199+(0.6*AF201-0.06*(AG204+AG199))</f>
        <v>1381.06</v>
      </c>
    </row>
    <row r="203" spans="1:33" ht="15" customHeight="1" x14ac:dyDescent="0.2">
      <c r="A203" s="3">
        <f t="shared" si="45"/>
        <v>45476</v>
      </c>
      <c r="B203" s="6">
        <f t="shared" si="46"/>
        <v>45476</v>
      </c>
      <c r="C203" s="7"/>
      <c r="D203" s="13"/>
      <c r="E203" s="13"/>
      <c r="F203" s="14"/>
      <c r="G203" s="57">
        <f>G199+0.01*(0.8*P201-0.04*(Q203+Q198))</f>
        <v>-1.5843999999999996</v>
      </c>
      <c r="H203" s="57">
        <f>H199+0.01*(0.8*M201-0.04*(N203+N198))</f>
        <v>3.1116000000000001</v>
      </c>
      <c r="I203" s="57">
        <f>I199+0.8*((I204-I199)-360*(I204-I199&gt;0))+(I199+0.8*((I204-I199)-360*(I204-I199&gt;0))&lt;0)*360</f>
        <v>318.99599999999998</v>
      </c>
      <c r="J203" s="58">
        <f>J199+0.8*(J204-J199)</f>
        <v>945</v>
      </c>
      <c r="K203" s="56">
        <v>22</v>
      </c>
      <c r="L203" s="47">
        <v>56</v>
      </c>
      <c r="M203" s="25"/>
      <c r="N203" s="2">
        <f>M206-M201</f>
        <v>-2.0000000000000497</v>
      </c>
      <c r="P203" s="25"/>
      <c r="Q203" s="2">
        <f>P206-P201</f>
        <v>-1.0000000000000284</v>
      </c>
      <c r="S203" s="42"/>
      <c r="T203" s="5">
        <f t="shared" si="41"/>
        <v>-13.23599999999999</v>
      </c>
      <c r="U203" s="5" t="b">
        <f t="shared" si="42"/>
        <v>0</v>
      </c>
      <c r="V203" s="5">
        <f t="shared" si="38"/>
        <v>0</v>
      </c>
      <c r="W203" s="5" t="e">
        <f t="shared" si="43"/>
        <v>#DIV/0!</v>
      </c>
      <c r="X203" s="1" t="e">
        <f t="shared" si="44"/>
        <v>#DIV/0!</v>
      </c>
      <c r="Z203" s="1" t="e">
        <f t="shared" si="39"/>
        <v>#DIV/0!</v>
      </c>
      <c r="AA203" s="1" t="e">
        <f t="shared" si="40"/>
        <v>#DIV/0!</v>
      </c>
      <c r="AB203" s="32">
        <f t="shared" si="47"/>
        <v>45476</v>
      </c>
      <c r="AC203" s="29">
        <f t="shared" si="48"/>
        <v>22</v>
      </c>
      <c r="AD203" s="35">
        <f t="shared" si="49"/>
        <v>56</v>
      </c>
      <c r="AE203" s="9">
        <f>AE199+(0.8*AF201-0.04*(AG204+AG199))</f>
        <v>1376.24</v>
      </c>
    </row>
    <row r="204" spans="1:33" ht="15" customHeight="1" x14ac:dyDescent="0.2">
      <c r="A204" s="17">
        <f t="shared" si="45"/>
        <v>45477</v>
      </c>
      <c r="B204" s="6">
        <f t="shared" si="46"/>
        <v>45477</v>
      </c>
      <c r="C204" s="7"/>
      <c r="D204" s="13"/>
      <c r="E204" s="13"/>
      <c r="F204" s="14"/>
      <c r="G204" s="55">
        <v>-1.1299999999999999</v>
      </c>
      <c r="H204" s="55">
        <v>3.22</v>
      </c>
      <c r="I204" s="55">
        <v>305.76</v>
      </c>
      <c r="J204" s="49">
        <v>945</v>
      </c>
      <c r="K204" s="56">
        <v>22</v>
      </c>
      <c r="L204" s="47">
        <v>51</v>
      </c>
      <c r="M204" s="25"/>
      <c r="P204" s="25"/>
      <c r="S204" s="42"/>
      <c r="T204" s="5">
        <f t="shared" si="41"/>
        <v>-13.23599999999999</v>
      </c>
      <c r="U204" s="5" t="b">
        <f t="shared" si="42"/>
        <v>0</v>
      </c>
      <c r="V204" s="5">
        <f t="shared" si="38"/>
        <v>0</v>
      </c>
      <c r="W204" s="5" t="e">
        <f t="shared" si="43"/>
        <v>#DIV/0!</v>
      </c>
      <c r="X204" s="1" t="e">
        <f t="shared" si="44"/>
        <v>#DIV/0!</v>
      </c>
      <c r="Z204" s="1" t="e">
        <f t="shared" si="39"/>
        <v>#DIV/0!</v>
      </c>
      <c r="AA204" s="1" t="e">
        <f t="shared" si="40"/>
        <v>#DIV/0!</v>
      </c>
      <c r="AB204" s="32">
        <f t="shared" si="47"/>
        <v>45477</v>
      </c>
      <c r="AC204" s="29">
        <f t="shared" si="48"/>
        <v>22</v>
      </c>
      <c r="AD204" s="9">
        <f t="shared" si="49"/>
        <v>51</v>
      </c>
      <c r="AE204" s="1">
        <f>SIGN(AC204)*(ABS(AC204)*60+AD204)+(AC204=0)*AD204</f>
        <v>1371</v>
      </c>
      <c r="AG204" s="1">
        <f>AF206-AF201</f>
        <v>-10</v>
      </c>
    </row>
    <row r="205" spans="1:33" ht="15" customHeight="1" x14ac:dyDescent="0.2">
      <c r="A205" s="3">
        <f t="shared" si="45"/>
        <v>45478</v>
      </c>
      <c r="B205" s="6">
        <f t="shared" si="46"/>
        <v>45478</v>
      </c>
      <c r="C205" s="39"/>
      <c r="D205" s="13"/>
      <c r="E205" s="13"/>
      <c r="F205" s="14"/>
      <c r="G205" s="57">
        <f>G204+0.01*(0.2*P206-0.04*(Q208+Q203))</f>
        <v>-0.67679999999999996</v>
      </c>
      <c r="H205" s="57">
        <f>H204+0.01*(0.2*M206-0.04*(N208+N203))</f>
        <v>3.3280000000000003</v>
      </c>
      <c r="I205" s="57">
        <f>I204+0.2*((I209-I204)-360*(I209-I204&gt;0))+(I204+0.2*((I209-I204)-360*(I209-I204&gt;0))&lt;0)*360</f>
        <v>292.524</v>
      </c>
      <c r="J205" s="58">
        <f>J204+0.2*(J209-J204)</f>
        <v>945</v>
      </c>
      <c r="K205" s="56">
        <v>22</v>
      </c>
      <c r="L205" s="47">
        <v>45</v>
      </c>
      <c r="M205" s="25"/>
      <c r="O205" s="2">
        <f>N208-N203</f>
        <v>-0.99999999999992895</v>
      </c>
      <c r="P205" s="25"/>
      <c r="R205" s="2">
        <f>Q208-Q203</f>
        <v>-0.99999999999991473</v>
      </c>
      <c r="S205" s="42"/>
      <c r="T205" s="5">
        <f t="shared" si="41"/>
        <v>-13.23599999999999</v>
      </c>
      <c r="U205" s="5" t="b">
        <f t="shared" si="42"/>
        <v>0</v>
      </c>
      <c r="V205" s="5">
        <f t="shared" si="38"/>
        <v>0</v>
      </c>
      <c r="W205" s="5" t="e">
        <f t="shared" si="43"/>
        <v>#DIV/0!</v>
      </c>
      <c r="X205" s="1" t="e">
        <f t="shared" si="44"/>
        <v>#DIV/0!</v>
      </c>
      <c r="Z205" s="1" t="e">
        <f t="shared" si="39"/>
        <v>#DIV/0!</v>
      </c>
      <c r="AA205" s="1" t="e">
        <f t="shared" si="40"/>
        <v>#DIV/0!</v>
      </c>
      <c r="AB205" s="32">
        <f t="shared" si="47"/>
        <v>45478</v>
      </c>
      <c r="AC205" s="29">
        <f t="shared" si="48"/>
        <v>22</v>
      </c>
      <c r="AD205" s="35">
        <f t="shared" si="49"/>
        <v>45</v>
      </c>
      <c r="AE205" s="9">
        <f>AE204+(0.2*AF206-0.04*(AG209+AG204))</f>
        <v>1365.36</v>
      </c>
    </row>
    <row r="206" spans="1:33" ht="15" customHeight="1" x14ac:dyDescent="0.2">
      <c r="A206" s="3">
        <f t="shared" si="45"/>
        <v>45479</v>
      </c>
      <c r="B206" s="6">
        <f t="shared" si="46"/>
        <v>45479</v>
      </c>
      <c r="C206" s="7"/>
      <c r="D206" s="13"/>
      <c r="E206" s="13"/>
      <c r="F206" s="14"/>
      <c r="G206" s="57">
        <f>G204+0.01*(0.4*P206-0.06*(Q208+Q203))</f>
        <v>-0.22420000000000007</v>
      </c>
      <c r="H206" s="57">
        <f>H204+0.01*(0.4*M206-0.06*(N208+N203))</f>
        <v>3.4350000000000001</v>
      </c>
      <c r="I206" s="57">
        <f>I204+0.4*((I209-I204)-360*(I209-I204&gt;0))+(I204+0.4*((I209-I204)-360*(I209-I204&gt;0))&lt;0)*360</f>
        <v>279.28800000000001</v>
      </c>
      <c r="J206" s="58">
        <f>J204+0.4*(J209-J204)</f>
        <v>945</v>
      </c>
      <c r="K206" s="56">
        <v>22</v>
      </c>
      <c r="L206" s="47">
        <v>39</v>
      </c>
      <c r="M206" s="25">
        <f>(H209-H204)*100</f>
        <v>52.999999999999979</v>
      </c>
      <c r="P206" s="25">
        <f>100*(G209-G204)</f>
        <v>225.99999999999997</v>
      </c>
      <c r="S206" s="41">
        <f>((I209-I204)*100-36000*(I209-I204&gt;0))</f>
        <v>-6617.9999999999982</v>
      </c>
      <c r="T206" s="5">
        <f t="shared" si="41"/>
        <v>-13.23599999999999</v>
      </c>
      <c r="U206" s="5" t="b">
        <f t="shared" si="42"/>
        <v>0</v>
      </c>
      <c r="V206" s="5">
        <f t="shared" si="38"/>
        <v>0</v>
      </c>
      <c r="W206" s="5" t="e">
        <f t="shared" si="43"/>
        <v>#DIV/0!</v>
      </c>
      <c r="X206" s="1" t="e">
        <f t="shared" si="44"/>
        <v>#DIV/0!</v>
      </c>
      <c r="Z206" s="1" t="e">
        <f t="shared" si="39"/>
        <v>#DIV/0!</v>
      </c>
      <c r="AA206" s="1" t="e">
        <f t="shared" si="40"/>
        <v>#DIV/0!</v>
      </c>
      <c r="AB206" s="32">
        <f t="shared" si="47"/>
        <v>45479</v>
      </c>
      <c r="AC206" s="29">
        <f t="shared" si="48"/>
        <v>22</v>
      </c>
      <c r="AD206" s="9">
        <f t="shared" si="49"/>
        <v>39</v>
      </c>
      <c r="AE206" s="9">
        <f>AE204+(0.4*AF206-0.06*(AG209+AG204))</f>
        <v>1359.34</v>
      </c>
      <c r="AF206" s="1">
        <f>AE209-AE204</f>
        <v>-32</v>
      </c>
    </row>
    <row r="207" spans="1:33" ht="15" customHeight="1" x14ac:dyDescent="0.2">
      <c r="A207" s="3">
        <f t="shared" si="45"/>
        <v>45480</v>
      </c>
      <c r="B207" s="6">
        <f t="shared" si="46"/>
        <v>45480</v>
      </c>
      <c r="C207" s="7"/>
      <c r="D207" s="13"/>
      <c r="E207" s="13"/>
      <c r="F207" s="14"/>
      <c r="G207" s="57">
        <f>G204+0.01*(0.6*P206-0.06*(Q208+Q203))</f>
        <v>0.22779999999999978</v>
      </c>
      <c r="H207" s="57">
        <f>H204+0.01*(0.6*M206-0.06*(N208+N203))</f>
        <v>3.5409999999999999</v>
      </c>
      <c r="I207" s="57">
        <f>I204+0.6*((I209-I204)-360*(I209-I204&gt;0))+(I204+0.6*((I209-I204)-360*(I209-I204&gt;0))&lt;0)*360</f>
        <v>266.05200000000002</v>
      </c>
      <c r="J207" s="58">
        <f>J204+0.6*(J209-J204)</f>
        <v>945</v>
      </c>
      <c r="K207" s="56">
        <v>22</v>
      </c>
      <c r="L207" s="47">
        <v>33</v>
      </c>
      <c r="M207" s="25"/>
      <c r="P207" s="25"/>
      <c r="S207" s="42"/>
      <c r="T207" s="5">
        <f t="shared" si="41"/>
        <v>-13.23599999999999</v>
      </c>
      <c r="U207" s="5" t="b">
        <f t="shared" si="42"/>
        <v>0</v>
      </c>
      <c r="V207" s="5">
        <f t="shared" si="38"/>
        <v>0</v>
      </c>
      <c r="W207" s="5" t="e">
        <f t="shared" si="43"/>
        <v>#DIV/0!</v>
      </c>
      <c r="X207" s="1" t="e">
        <f t="shared" si="44"/>
        <v>#DIV/0!</v>
      </c>
      <c r="Z207" s="1" t="e">
        <f t="shared" si="39"/>
        <v>#DIV/0!</v>
      </c>
      <c r="AA207" s="1" t="e">
        <f t="shared" si="40"/>
        <v>#DIV/0!</v>
      </c>
      <c r="AB207" s="32">
        <f t="shared" si="47"/>
        <v>45480</v>
      </c>
      <c r="AC207" s="29">
        <f t="shared" si="48"/>
        <v>22</v>
      </c>
      <c r="AD207" s="9">
        <f t="shared" si="49"/>
        <v>33</v>
      </c>
      <c r="AE207" s="9">
        <f>AE204+(0.6*AF206-0.06*(AG209+AG204))</f>
        <v>1352.94</v>
      </c>
    </row>
    <row r="208" spans="1:33" ht="15" customHeight="1" x14ac:dyDescent="0.2">
      <c r="A208" s="3">
        <f t="shared" si="45"/>
        <v>45481</v>
      </c>
      <c r="B208" s="6">
        <f t="shared" si="46"/>
        <v>45481</v>
      </c>
      <c r="C208" s="7"/>
      <c r="D208" s="13"/>
      <c r="E208" s="13"/>
      <c r="F208" s="14"/>
      <c r="G208" s="57">
        <f>G204+0.01*(0.8*P206-0.04*(Q208+Q203))</f>
        <v>0.67920000000000003</v>
      </c>
      <c r="H208" s="57">
        <f>H204+0.01*(0.8*M206-0.04*(N208+N203))</f>
        <v>3.6459999999999999</v>
      </c>
      <c r="I208" s="57">
        <f>I204+0.8*((I209-I204)-360*(I209-I204&gt;0))+(I204+0.8*((I209-I204)-360*(I209-I204&gt;0))&lt;0)*360</f>
        <v>252.816</v>
      </c>
      <c r="J208" s="58">
        <f>J204+0.8*(J209-J204)</f>
        <v>945</v>
      </c>
      <c r="K208" s="56">
        <v>22</v>
      </c>
      <c r="L208" s="47">
        <v>26</v>
      </c>
      <c r="M208" s="25"/>
      <c r="N208" s="2">
        <f>M211-M206</f>
        <v>-2.9999999999999787</v>
      </c>
      <c r="P208" s="25"/>
      <c r="Q208" s="2">
        <f>P211-P206</f>
        <v>-1.9999999999999432</v>
      </c>
      <c r="S208" s="42"/>
      <c r="T208" s="5">
        <f t="shared" si="41"/>
        <v>-13.236000000000018</v>
      </c>
      <c r="U208" s="5" t="b">
        <f t="shared" si="42"/>
        <v>0</v>
      </c>
      <c r="V208" s="5">
        <f t="shared" si="38"/>
        <v>0</v>
      </c>
      <c r="W208" s="5" t="e">
        <f t="shared" si="43"/>
        <v>#DIV/0!</v>
      </c>
      <c r="X208" s="1" t="e">
        <f t="shared" si="44"/>
        <v>#DIV/0!</v>
      </c>
      <c r="Z208" s="1" t="e">
        <f t="shared" si="39"/>
        <v>#DIV/0!</v>
      </c>
      <c r="AA208" s="1" t="e">
        <f t="shared" si="40"/>
        <v>#DIV/0!</v>
      </c>
      <c r="AB208" s="32">
        <f t="shared" si="47"/>
        <v>45481</v>
      </c>
      <c r="AC208" s="29">
        <f t="shared" si="48"/>
        <v>22</v>
      </c>
      <c r="AD208" s="9">
        <f t="shared" si="49"/>
        <v>26</v>
      </c>
      <c r="AE208" s="9">
        <f>AE204+(0.8*AF206-0.04*(AG209+AG204))</f>
        <v>1346.16</v>
      </c>
    </row>
    <row r="209" spans="1:33" ht="15" customHeight="1" x14ac:dyDescent="0.2">
      <c r="A209" s="17">
        <f t="shared" si="45"/>
        <v>45482</v>
      </c>
      <c r="B209" s="6">
        <f t="shared" si="46"/>
        <v>45482</v>
      </c>
      <c r="C209" s="7"/>
      <c r="D209" s="13"/>
      <c r="E209" s="13"/>
      <c r="F209" s="14"/>
      <c r="G209" s="55">
        <v>1.1299999999999999</v>
      </c>
      <c r="H209" s="55">
        <v>3.75</v>
      </c>
      <c r="I209" s="55">
        <v>239.58</v>
      </c>
      <c r="J209" s="49">
        <v>945</v>
      </c>
      <c r="K209" s="56">
        <v>22</v>
      </c>
      <c r="L209" s="47">
        <v>19</v>
      </c>
      <c r="M209" s="25"/>
      <c r="P209" s="25"/>
      <c r="S209" s="42"/>
      <c r="T209" s="5">
        <f t="shared" si="41"/>
        <v>-13.23599999999999</v>
      </c>
      <c r="U209" s="5" t="b">
        <f t="shared" si="42"/>
        <v>0</v>
      </c>
      <c r="V209" s="5">
        <f t="shared" si="38"/>
        <v>0</v>
      </c>
      <c r="W209" s="5" t="e">
        <f t="shared" si="43"/>
        <v>#DIV/0!</v>
      </c>
      <c r="X209" s="1" t="e">
        <f t="shared" si="44"/>
        <v>#DIV/0!</v>
      </c>
      <c r="Z209" s="1" t="e">
        <f t="shared" si="39"/>
        <v>#DIV/0!</v>
      </c>
      <c r="AA209" s="1" t="e">
        <f t="shared" si="40"/>
        <v>#DIV/0!</v>
      </c>
      <c r="AB209" s="32">
        <f t="shared" si="47"/>
        <v>45482</v>
      </c>
      <c r="AC209" s="29">
        <f t="shared" si="48"/>
        <v>22</v>
      </c>
      <c r="AD209" s="9">
        <f t="shared" si="49"/>
        <v>19</v>
      </c>
      <c r="AE209" s="1">
        <f>SIGN(AC209)*(ABS(AC209)*60+AD209)+(AC209=0)*AD209</f>
        <v>1339</v>
      </c>
      <c r="AG209" s="1">
        <f>AF211-AF206</f>
        <v>-9</v>
      </c>
    </row>
    <row r="210" spans="1:33" ht="15" customHeight="1" x14ac:dyDescent="0.2">
      <c r="A210" s="3">
        <f t="shared" si="45"/>
        <v>45483</v>
      </c>
      <c r="B210" s="6">
        <f t="shared" si="46"/>
        <v>45483</v>
      </c>
      <c r="C210" s="7"/>
      <c r="D210" s="13"/>
      <c r="E210" s="13"/>
      <c r="F210" s="14"/>
      <c r="G210" s="57">
        <f>G209+0.01*(0.2*P211-0.04*(Q213+Q208))</f>
        <v>1.5808</v>
      </c>
      <c r="H210" s="57">
        <f>H209+0.01*(0.2*M211-0.04*(N213+N208))</f>
        <v>3.8519999999999999</v>
      </c>
      <c r="I210" s="57">
        <f>I209+0.2*((I214-I209)-360*(I214-I209&gt;0))+(I209+0.2*((I214-I209)-360*(I214-I209&gt;0))&lt;0)*360</f>
        <v>226.346</v>
      </c>
      <c r="J210" s="58">
        <f>J209+0.2*(J214-J209)</f>
        <v>945.2</v>
      </c>
      <c r="K210" s="56">
        <v>22</v>
      </c>
      <c r="L210" s="47">
        <v>12</v>
      </c>
      <c r="M210" s="25"/>
      <c r="O210" s="2">
        <f>N213-N208</f>
        <v>1.0000000000000213</v>
      </c>
      <c r="P210" s="25"/>
      <c r="R210" s="2">
        <f>Q213-Q208</f>
        <v>-3.0000000000001421</v>
      </c>
      <c r="S210" s="34"/>
      <c r="T210" s="5">
        <f t="shared" si="41"/>
        <v>-13.234000000000009</v>
      </c>
      <c r="U210" s="5" t="b">
        <f t="shared" si="42"/>
        <v>0</v>
      </c>
      <c r="V210" s="5">
        <f t="shared" si="38"/>
        <v>0</v>
      </c>
      <c r="W210" s="5" t="e">
        <f t="shared" si="43"/>
        <v>#DIV/0!</v>
      </c>
      <c r="X210" s="1" t="e">
        <f t="shared" si="44"/>
        <v>#DIV/0!</v>
      </c>
      <c r="Z210" s="1" t="e">
        <f t="shared" si="39"/>
        <v>#DIV/0!</v>
      </c>
      <c r="AA210" s="1" t="e">
        <f t="shared" si="40"/>
        <v>#DIV/0!</v>
      </c>
      <c r="AB210" s="32">
        <f t="shared" si="47"/>
        <v>45483</v>
      </c>
      <c r="AC210" s="29">
        <f t="shared" si="48"/>
        <v>22</v>
      </c>
      <c r="AD210" s="9">
        <f t="shared" si="49"/>
        <v>12</v>
      </c>
      <c r="AE210" s="9">
        <f>AE209+(0.2*AF211-0.04*(AG214+AG209))</f>
        <v>1331.56</v>
      </c>
    </row>
    <row r="211" spans="1:33" ht="15" customHeight="1" x14ac:dyDescent="0.2">
      <c r="A211" s="3">
        <f t="shared" si="45"/>
        <v>45484</v>
      </c>
      <c r="B211" s="6">
        <f t="shared" si="46"/>
        <v>45484</v>
      </c>
      <c r="C211" s="39"/>
      <c r="D211" s="13"/>
      <c r="E211" s="13"/>
      <c r="F211" s="14"/>
      <c r="G211" s="57">
        <f>G209+0.01*(0.4*P211-0.06*(Q213+Q208))</f>
        <v>2.0302000000000002</v>
      </c>
      <c r="H211" s="57">
        <f>H209+0.01*(0.4*M211-0.06*(N213+N208))</f>
        <v>3.9529999999999998</v>
      </c>
      <c r="I211" s="57">
        <f>I209+0.4*((I214-I209)-360*(I214-I209&gt;0))+(I209+0.4*((I214-I209)-360*(I214-I209&gt;0))&lt;0)*360</f>
        <v>213.11199999999999</v>
      </c>
      <c r="J211" s="58">
        <f>J209+0.4*(J214-J209)</f>
        <v>945.4</v>
      </c>
      <c r="K211" s="56">
        <v>22</v>
      </c>
      <c r="L211" s="47">
        <v>4</v>
      </c>
      <c r="M211" s="25">
        <f>(H214-H209)*100</f>
        <v>50</v>
      </c>
      <c r="P211" s="25">
        <f>100*(G214-G209)</f>
        <v>224.00000000000003</v>
      </c>
      <c r="S211" s="41">
        <f>((I214-I209)*100-36000*(I214-I209&gt;0))</f>
        <v>-6617.0000000000018</v>
      </c>
      <c r="T211" s="5">
        <f t="shared" si="41"/>
        <v>-13.234000000000009</v>
      </c>
      <c r="U211" s="5" t="b">
        <f t="shared" si="42"/>
        <v>0</v>
      </c>
      <c r="V211" s="5">
        <f t="shared" si="38"/>
        <v>0</v>
      </c>
      <c r="W211" s="5" t="e">
        <f t="shared" si="43"/>
        <v>#DIV/0!</v>
      </c>
      <c r="X211" s="1" t="e">
        <f t="shared" si="44"/>
        <v>#DIV/0!</v>
      </c>
      <c r="Z211" s="1" t="e">
        <f t="shared" si="39"/>
        <v>#DIV/0!</v>
      </c>
      <c r="AA211" s="1" t="e">
        <f t="shared" si="40"/>
        <v>#DIV/0!</v>
      </c>
      <c r="AB211" s="32">
        <f t="shared" si="47"/>
        <v>45484</v>
      </c>
      <c r="AC211" s="29">
        <f t="shared" si="48"/>
        <v>22</v>
      </c>
      <c r="AD211" s="35">
        <f t="shared" si="49"/>
        <v>4</v>
      </c>
      <c r="AE211" s="9">
        <f>AE209+(0.4*AF211-0.06*(AG214+AG209))</f>
        <v>1323.74</v>
      </c>
      <c r="AF211" s="1">
        <f>AE214-AE209</f>
        <v>-41</v>
      </c>
    </row>
    <row r="212" spans="1:33" ht="15" customHeight="1" x14ac:dyDescent="0.2">
      <c r="A212" s="3">
        <f t="shared" si="45"/>
        <v>45485</v>
      </c>
      <c r="B212" s="6">
        <f t="shared" si="46"/>
        <v>45485</v>
      </c>
      <c r="C212" s="7"/>
      <c r="D212" s="13"/>
      <c r="E212" s="13"/>
      <c r="F212" s="14"/>
      <c r="G212" s="57">
        <f>G209+0.01*(0.6*P211-0.06*(Q213+Q208))</f>
        <v>2.4782000000000002</v>
      </c>
      <c r="H212" s="57">
        <f>H209+0.01*(0.6*M211-0.06*(N213+N208))</f>
        <v>4.0529999999999999</v>
      </c>
      <c r="I212" s="57">
        <f>I209+0.6*((I214-I209)-360*(I214-I209&gt;0))+(I209+0.6*((I214-I209)-360*(I214-I209&gt;0))&lt;0)*360</f>
        <v>199.87800000000001</v>
      </c>
      <c r="J212" s="58">
        <f>J209+0.6*(J214-J209)</f>
        <v>945.6</v>
      </c>
      <c r="K212" s="56">
        <v>21</v>
      </c>
      <c r="L212" s="47">
        <v>56</v>
      </c>
      <c r="M212" s="25"/>
      <c r="P212" s="25"/>
      <c r="S212" s="42"/>
      <c r="T212" s="5">
        <f t="shared" si="41"/>
        <v>-13.23399999999998</v>
      </c>
      <c r="U212" s="5" t="b">
        <f t="shared" si="42"/>
        <v>0</v>
      </c>
      <c r="V212" s="5">
        <f t="shared" si="38"/>
        <v>0</v>
      </c>
      <c r="W212" s="5" t="e">
        <f t="shared" si="43"/>
        <v>#DIV/0!</v>
      </c>
      <c r="X212" s="1" t="e">
        <f t="shared" si="44"/>
        <v>#DIV/0!</v>
      </c>
      <c r="Z212" s="1" t="e">
        <f t="shared" si="39"/>
        <v>#DIV/0!</v>
      </c>
      <c r="AA212" s="1" t="e">
        <f t="shared" si="40"/>
        <v>#DIV/0!</v>
      </c>
      <c r="AB212" s="32">
        <f t="shared" si="47"/>
        <v>45485</v>
      </c>
      <c r="AC212" s="29">
        <f t="shared" si="48"/>
        <v>21</v>
      </c>
      <c r="AD212" s="9">
        <f t="shared" si="49"/>
        <v>56</v>
      </c>
      <c r="AE212" s="9">
        <f>AE209+(0.6*AF211-0.06*(AG214+AG209))</f>
        <v>1315.54</v>
      </c>
    </row>
    <row r="213" spans="1:33" ht="15" customHeight="1" x14ac:dyDescent="0.2">
      <c r="A213" s="3">
        <f t="shared" si="45"/>
        <v>45486</v>
      </c>
      <c r="B213" s="6">
        <f t="shared" si="46"/>
        <v>45486</v>
      </c>
      <c r="C213" s="7"/>
      <c r="D213" s="13"/>
      <c r="E213" s="13"/>
      <c r="F213" s="14"/>
      <c r="G213" s="57">
        <f>G209+0.01*(0.8*P211-0.04*(Q213+Q208))</f>
        <v>2.9248000000000003</v>
      </c>
      <c r="H213" s="57">
        <f>H209+0.01*(0.8*M211-0.04*(N213+N208))</f>
        <v>4.1520000000000001</v>
      </c>
      <c r="I213" s="57">
        <f>I209+0.8*((I214-I209)-360*(I214-I209&gt;0))+(I209+0.8*((I214-I209)-360*(I214-I209&gt;0))&lt;0)*360</f>
        <v>186.64400000000001</v>
      </c>
      <c r="J213" s="58">
        <f>J209+0.8*(J214-J209)</f>
        <v>945.8</v>
      </c>
      <c r="K213" s="56">
        <v>21</v>
      </c>
      <c r="L213" s="47">
        <v>47</v>
      </c>
      <c r="M213" s="25"/>
      <c r="N213" s="2">
        <f>M216-M211</f>
        <v>-1.9999999999999574</v>
      </c>
      <c r="P213" s="25"/>
      <c r="Q213" s="2">
        <f>P216-P211</f>
        <v>-5.0000000000000853</v>
      </c>
      <c r="S213" s="42"/>
      <c r="T213" s="5">
        <f t="shared" si="41"/>
        <v>-13.234000000000009</v>
      </c>
      <c r="U213" s="5" t="b">
        <f t="shared" si="42"/>
        <v>0</v>
      </c>
      <c r="V213" s="5">
        <f t="shared" si="38"/>
        <v>0</v>
      </c>
      <c r="W213" s="5" t="e">
        <f t="shared" si="43"/>
        <v>#DIV/0!</v>
      </c>
      <c r="X213" s="1" t="e">
        <f t="shared" si="44"/>
        <v>#DIV/0!</v>
      </c>
      <c r="Z213" s="1" t="e">
        <f t="shared" si="39"/>
        <v>#DIV/0!</v>
      </c>
      <c r="AA213" s="1" t="e">
        <f t="shared" si="40"/>
        <v>#DIV/0!</v>
      </c>
      <c r="AB213" s="32">
        <f t="shared" si="47"/>
        <v>45486</v>
      </c>
      <c r="AC213" s="29">
        <f t="shared" si="48"/>
        <v>21</v>
      </c>
      <c r="AD213" s="35">
        <f t="shared" si="49"/>
        <v>47</v>
      </c>
      <c r="AE213" s="9">
        <f>AE209+(0.8*AF211-0.04*(AG214+AG209))</f>
        <v>1306.96</v>
      </c>
    </row>
    <row r="214" spans="1:33" ht="15" customHeight="1" x14ac:dyDescent="0.2">
      <c r="A214" s="17">
        <f t="shared" si="45"/>
        <v>45487</v>
      </c>
      <c r="B214" s="6">
        <f t="shared" si="46"/>
        <v>45487</v>
      </c>
      <c r="C214" s="7"/>
      <c r="D214" s="13"/>
      <c r="E214" s="13"/>
      <c r="F214" s="14"/>
      <c r="G214" s="55">
        <v>3.37</v>
      </c>
      <c r="H214" s="55">
        <v>4.25</v>
      </c>
      <c r="I214" s="55">
        <v>173.41</v>
      </c>
      <c r="J214" s="49">
        <v>946</v>
      </c>
      <c r="K214" s="56">
        <v>21</v>
      </c>
      <c r="L214" s="47">
        <v>38</v>
      </c>
      <c r="M214" s="25"/>
      <c r="P214" s="25"/>
      <c r="S214" s="42"/>
      <c r="T214" s="5">
        <f t="shared" si="41"/>
        <v>-13.234000000000009</v>
      </c>
      <c r="U214" s="5" t="b">
        <f t="shared" si="42"/>
        <v>0</v>
      </c>
      <c r="V214" s="5">
        <f t="shared" si="38"/>
        <v>0</v>
      </c>
      <c r="W214" s="5" t="e">
        <f t="shared" si="43"/>
        <v>#DIV/0!</v>
      </c>
      <c r="X214" s="1" t="e">
        <f t="shared" si="44"/>
        <v>#DIV/0!</v>
      </c>
      <c r="Z214" s="1" t="e">
        <f t="shared" si="39"/>
        <v>#DIV/0!</v>
      </c>
      <c r="AA214" s="1" t="e">
        <f t="shared" si="40"/>
        <v>#DIV/0!</v>
      </c>
      <c r="AB214" s="32">
        <f t="shared" si="47"/>
        <v>45487</v>
      </c>
      <c r="AC214" s="29">
        <f t="shared" si="48"/>
        <v>21</v>
      </c>
      <c r="AD214" s="9">
        <f t="shared" si="49"/>
        <v>38</v>
      </c>
      <c r="AE214" s="1">
        <f>SIGN(AC214)*(ABS(AC214)*60+AD214)+(AC214=0)*AD214</f>
        <v>1298</v>
      </c>
      <c r="AG214" s="1">
        <f>AF216-AF211</f>
        <v>-10</v>
      </c>
    </row>
    <row r="215" spans="1:33" ht="15" customHeight="1" x14ac:dyDescent="0.2">
      <c r="A215" s="3">
        <f t="shared" si="45"/>
        <v>45488</v>
      </c>
      <c r="B215" s="6">
        <f t="shared" si="46"/>
        <v>45488</v>
      </c>
      <c r="C215" s="7"/>
      <c r="D215" s="13"/>
      <c r="E215" s="13"/>
      <c r="F215" s="14"/>
      <c r="G215" s="57">
        <f>G214+0.01*(0.2*P216-0.04*(Q218+Q213))</f>
        <v>3.8119999999999998</v>
      </c>
      <c r="H215" s="57">
        <f>H214+0.01*(0.2*M216-0.04*(N218+N213))</f>
        <v>4.3483999999999998</v>
      </c>
      <c r="I215" s="57">
        <f>I214+0.2*((I219-I214)-360*(I219-I214&gt;0))+(I214+0.2*((I219-I214)-360*(I219-I214&gt;0))&lt;0)*360</f>
        <v>160.178</v>
      </c>
      <c r="J215" s="58">
        <f>J214+0.2*(J219-J214)</f>
        <v>946</v>
      </c>
      <c r="K215" s="56">
        <v>21</v>
      </c>
      <c r="L215" s="47">
        <v>29</v>
      </c>
      <c r="M215" s="25"/>
      <c r="O215" s="2">
        <f>N218-N213</f>
        <v>-2.000000000000135</v>
      </c>
      <c r="P215" s="25"/>
      <c r="R215" s="2">
        <f>Q218-Q213</f>
        <v>1.9895196601282805E-13</v>
      </c>
      <c r="S215" s="42"/>
      <c r="T215" s="5">
        <f t="shared" si="41"/>
        <v>-13.231999999999999</v>
      </c>
      <c r="U215" s="5" t="b">
        <f t="shared" si="42"/>
        <v>0</v>
      </c>
      <c r="V215" s="5">
        <f t="shared" si="38"/>
        <v>0</v>
      </c>
      <c r="W215" s="5" t="e">
        <f t="shared" si="43"/>
        <v>#DIV/0!</v>
      </c>
      <c r="X215" s="1" t="e">
        <f t="shared" si="44"/>
        <v>#DIV/0!</v>
      </c>
      <c r="Z215" s="1" t="e">
        <f t="shared" si="39"/>
        <v>#DIV/0!</v>
      </c>
      <c r="AA215" s="1" t="e">
        <f t="shared" si="40"/>
        <v>#DIV/0!</v>
      </c>
      <c r="AB215" s="32">
        <f t="shared" si="47"/>
        <v>45488</v>
      </c>
      <c r="AC215" s="29">
        <f t="shared" si="48"/>
        <v>21</v>
      </c>
      <c r="AD215" s="9">
        <f t="shared" si="49"/>
        <v>29</v>
      </c>
      <c r="AE215" s="9">
        <f>AE214+(0.2*AF216-0.04*(AG219+AG214))</f>
        <v>1288.52</v>
      </c>
    </row>
    <row r="216" spans="1:33" ht="15" customHeight="1" x14ac:dyDescent="0.2">
      <c r="A216" s="3">
        <f t="shared" si="45"/>
        <v>45489</v>
      </c>
      <c r="B216" s="6">
        <f t="shared" si="46"/>
        <v>45489</v>
      </c>
      <c r="C216" s="7"/>
      <c r="D216" s="13"/>
      <c r="E216" s="13"/>
      <c r="F216" s="14"/>
      <c r="G216" s="57">
        <f>G214+0.01*(0.4*P216-0.06*(Q218+Q213))</f>
        <v>4.2519999999999998</v>
      </c>
      <c r="H216" s="57">
        <f>H214+0.01*(0.4*M216-0.06*(N218+N213))</f>
        <v>4.4456000000000007</v>
      </c>
      <c r="I216" s="57">
        <f>I214+0.4*((I219-I214)-360*(I219-I214&gt;0))+(I214+0.4*((I219-I214)-360*(I219-I214&gt;0))&lt;0)*360</f>
        <v>146.946</v>
      </c>
      <c r="J216" s="58">
        <f>J214+0.4*(J219-J214)</f>
        <v>946</v>
      </c>
      <c r="K216" s="56">
        <v>21</v>
      </c>
      <c r="L216" s="47">
        <v>19</v>
      </c>
      <c r="M216" s="25">
        <f>(H219-H214)*100</f>
        <v>48.000000000000043</v>
      </c>
      <c r="P216" s="25">
        <f>100*(G219-G214)</f>
        <v>218.99999999999994</v>
      </c>
      <c r="S216" s="41">
        <f>((I219-I214)*100-36000*(I219-I214&gt;0))</f>
        <v>-6616</v>
      </c>
      <c r="T216" s="5">
        <f t="shared" si="41"/>
        <v>-13.231999999999999</v>
      </c>
      <c r="U216" s="5" t="b">
        <f t="shared" si="42"/>
        <v>0</v>
      </c>
      <c r="V216" s="5">
        <f t="shared" ref="V216:V279" si="50">(U216=TRUE)*(T216-360)</f>
        <v>0</v>
      </c>
      <c r="W216" s="5" t="e">
        <f t="shared" si="43"/>
        <v>#DIV/0!</v>
      </c>
      <c r="X216" s="1" t="e">
        <f t="shared" si="44"/>
        <v>#DIV/0!</v>
      </c>
      <c r="Z216" s="1" t="e">
        <f t="shared" ref="Z216:Z279" si="51">INT(X216)</f>
        <v>#DIV/0!</v>
      </c>
      <c r="AA216" s="1" t="e">
        <f t="shared" ref="AA216:AA279" si="52">INT((X216-Z216)*60+0.5)</f>
        <v>#DIV/0!</v>
      </c>
      <c r="AB216" s="32">
        <f t="shared" si="47"/>
        <v>45489</v>
      </c>
      <c r="AC216" s="29">
        <f t="shared" si="48"/>
        <v>21</v>
      </c>
      <c r="AD216" s="9">
        <f t="shared" si="49"/>
        <v>19</v>
      </c>
      <c r="AE216" s="9">
        <f>AE214+(0.4*AF216-0.06*(AG219+AG214))</f>
        <v>1278.68</v>
      </c>
      <c r="AF216" s="1">
        <f>AE219-AE214</f>
        <v>-51</v>
      </c>
    </row>
    <row r="217" spans="1:33" ht="15" customHeight="1" x14ac:dyDescent="0.2">
      <c r="A217" s="3">
        <f t="shared" si="45"/>
        <v>45490</v>
      </c>
      <c r="B217" s="6">
        <f t="shared" si="46"/>
        <v>45490</v>
      </c>
      <c r="C217" s="7"/>
      <c r="D217" s="13"/>
      <c r="E217" s="13"/>
      <c r="F217" s="14"/>
      <c r="G217" s="57">
        <f>G214+0.01*(0.6*P216-0.06*(Q218+Q213))</f>
        <v>4.6899999999999995</v>
      </c>
      <c r="H217" s="57">
        <f>H214+0.01*(0.6*M216-0.06*(N218+N213))</f>
        <v>4.5416000000000007</v>
      </c>
      <c r="I217" s="57">
        <f>I214+0.6*((I219-I214)-360*(I219-I214&gt;0))+(I214+0.6*((I219-I214)-360*(I219-I214&gt;0))&lt;0)*360</f>
        <v>133.714</v>
      </c>
      <c r="J217" s="58">
        <f>J214+0.6*(J219-J214)</f>
        <v>946</v>
      </c>
      <c r="K217" s="56">
        <v>21</v>
      </c>
      <c r="L217" s="47">
        <v>9</v>
      </c>
      <c r="M217" s="25"/>
      <c r="P217" s="25"/>
      <c r="S217" s="42"/>
      <c r="T217" s="5">
        <f t="shared" si="41"/>
        <v>-13.231999999999999</v>
      </c>
      <c r="U217" s="5" t="b">
        <f t="shared" si="42"/>
        <v>0</v>
      </c>
      <c r="V217" s="5">
        <f t="shared" si="50"/>
        <v>0</v>
      </c>
      <c r="W217" s="5" t="e">
        <f t="shared" si="43"/>
        <v>#DIV/0!</v>
      </c>
      <c r="X217" s="1" t="e">
        <f t="shared" si="44"/>
        <v>#DIV/0!</v>
      </c>
      <c r="Z217" s="1" t="e">
        <f t="shared" si="51"/>
        <v>#DIV/0!</v>
      </c>
      <c r="AA217" s="1" t="e">
        <f t="shared" si="52"/>
        <v>#DIV/0!</v>
      </c>
      <c r="AB217" s="32">
        <f t="shared" si="47"/>
        <v>45490</v>
      </c>
      <c r="AC217" s="29">
        <f t="shared" si="48"/>
        <v>21</v>
      </c>
      <c r="AD217" s="35">
        <f t="shared" si="49"/>
        <v>9</v>
      </c>
      <c r="AE217" s="9">
        <f>AE214+(0.6*AF216-0.06*(AG219+AG214))</f>
        <v>1268.48</v>
      </c>
    </row>
    <row r="218" spans="1:33" ht="15" customHeight="1" x14ac:dyDescent="0.2">
      <c r="A218" s="3">
        <f t="shared" si="45"/>
        <v>45491</v>
      </c>
      <c r="B218" s="6">
        <f t="shared" si="46"/>
        <v>45491</v>
      </c>
      <c r="C218" s="7"/>
      <c r="D218" s="13"/>
      <c r="E218" s="13"/>
      <c r="F218" s="14"/>
      <c r="G218" s="57">
        <f>G214+0.01*(0.8*P216-0.04*(Q218+Q213))</f>
        <v>5.1259999999999994</v>
      </c>
      <c r="H218" s="57">
        <f>H214+0.01*(0.8*M216-0.04*(N218+N213))</f>
        <v>4.6364000000000001</v>
      </c>
      <c r="I218" s="57">
        <f>I214+0.8*((I219-I214)-360*(I219-I214&gt;0))+(I214+0.8*((I219-I214)-360*(I219-I214&gt;0))&lt;0)*360</f>
        <v>120.482</v>
      </c>
      <c r="J218" s="58">
        <f>J214+0.8*(J219-J214)</f>
        <v>946</v>
      </c>
      <c r="K218" s="56">
        <v>20</v>
      </c>
      <c r="L218" s="47">
        <v>58</v>
      </c>
      <c r="M218" s="25"/>
      <c r="N218" s="2">
        <f>M221-M216</f>
        <v>-4.0000000000000924</v>
      </c>
      <c r="P218" s="25"/>
      <c r="Q218" s="2">
        <f>P221-P216</f>
        <v>-4.9999999999998863</v>
      </c>
      <c r="S218" s="42"/>
      <c r="T218" s="5">
        <f t="shared" si="41"/>
        <v>-13.231999999999999</v>
      </c>
      <c r="U218" s="5" t="b">
        <f t="shared" si="42"/>
        <v>0</v>
      </c>
      <c r="V218" s="5">
        <f t="shared" si="50"/>
        <v>0</v>
      </c>
      <c r="W218" s="5" t="e">
        <f t="shared" si="43"/>
        <v>#DIV/0!</v>
      </c>
      <c r="X218" s="1" t="e">
        <f t="shared" si="44"/>
        <v>#DIV/0!</v>
      </c>
      <c r="Z218" s="1" t="e">
        <f t="shared" si="51"/>
        <v>#DIV/0!</v>
      </c>
      <c r="AA218" s="1" t="e">
        <f t="shared" si="52"/>
        <v>#DIV/0!</v>
      </c>
      <c r="AB218" s="32">
        <f t="shared" si="47"/>
        <v>45491</v>
      </c>
      <c r="AC218" s="29">
        <f t="shared" si="48"/>
        <v>20</v>
      </c>
      <c r="AD218" s="9">
        <f t="shared" si="49"/>
        <v>58</v>
      </c>
      <c r="AE218" s="9">
        <f>AE214+(0.8*AF216-0.04*(AG219+AG214))</f>
        <v>1257.92</v>
      </c>
    </row>
    <row r="219" spans="1:33" ht="15" customHeight="1" x14ac:dyDescent="0.2">
      <c r="A219" s="17">
        <f t="shared" si="45"/>
        <v>45492</v>
      </c>
      <c r="B219" s="6">
        <f t="shared" si="46"/>
        <v>45492</v>
      </c>
      <c r="C219" s="7"/>
      <c r="D219" s="13"/>
      <c r="E219" s="13"/>
      <c r="F219" s="14"/>
      <c r="G219" s="55">
        <v>5.56</v>
      </c>
      <c r="H219" s="55">
        <v>4.7300000000000004</v>
      </c>
      <c r="I219" s="55">
        <v>107.25</v>
      </c>
      <c r="J219" s="49">
        <v>946</v>
      </c>
      <c r="K219" s="56">
        <v>20</v>
      </c>
      <c r="L219" s="47">
        <v>47</v>
      </c>
      <c r="M219" s="25"/>
      <c r="P219" s="25"/>
      <c r="S219" s="42"/>
      <c r="T219" s="5">
        <f t="shared" si="41"/>
        <v>-13.231999999999999</v>
      </c>
      <c r="U219" s="5" t="b">
        <f t="shared" si="42"/>
        <v>0</v>
      </c>
      <c r="V219" s="5">
        <f t="shared" si="50"/>
        <v>0</v>
      </c>
      <c r="W219" s="5" t="e">
        <f t="shared" si="43"/>
        <v>#DIV/0!</v>
      </c>
      <c r="X219" s="1" t="e">
        <f t="shared" si="44"/>
        <v>#DIV/0!</v>
      </c>
      <c r="Z219" s="1" t="e">
        <f t="shared" si="51"/>
        <v>#DIV/0!</v>
      </c>
      <c r="AA219" s="1" t="e">
        <f t="shared" si="52"/>
        <v>#DIV/0!</v>
      </c>
      <c r="AB219" s="32">
        <f t="shared" si="47"/>
        <v>45492</v>
      </c>
      <c r="AC219" s="29">
        <f t="shared" si="48"/>
        <v>20</v>
      </c>
      <c r="AD219" s="9">
        <f t="shared" si="49"/>
        <v>47</v>
      </c>
      <c r="AE219" s="1">
        <f>SIGN(AC219)*(ABS(AC219)*60+AD219)+(AC219=0)*AD219</f>
        <v>1247</v>
      </c>
      <c r="AG219" s="1">
        <f>AF221-AF216</f>
        <v>-8</v>
      </c>
    </row>
    <row r="220" spans="1:33" ht="15" customHeight="1" x14ac:dyDescent="0.2">
      <c r="A220" s="3">
        <f t="shared" si="45"/>
        <v>45493</v>
      </c>
      <c r="B220" s="6">
        <f t="shared" si="46"/>
        <v>45493</v>
      </c>
      <c r="C220" s="7"/>
      <c r="D220" s="13"/>
      <c r="E220" s="13"/>
      <c r="F220" s="14"/>
      <c r="G220" s="57">
        <f>G219+0.01*(0.2*P221-0.04*(Q223+Q218))</f>
        <v>5.9927999999999999</v>
      </c>
      <c r="H220" s="57">
        <f>H219+0.01*(0.2*M221-0.04*(N223+N218))</f>
        <v>4.8212000000000002</v>
      </c>
      <c r="I220" s="57">
        <f>I219+0.2*((I224-I219)-360*(I224-I219&gt;0))+(I219+0.2*((I224-I219)-360*(I224-I219&gt;0))&lt;0)*360</f>
        <v>94.02</v>
      </c>
      <c r="J220" s="58">
        <f>J219+0.2*(J224-J219)</f>
        <v>946</v>
      </c>
      <c r="K220" s="56">
        <v>20</v>
      </c>
      <c r="L220" s="47">
        <v>36</v>
      </c>
      <c r="M220" s="25"/>
      <c r="O220" s="2">
        <f>N223-N218</f>
        <v>1.7763568394002505E-13</v>
      </c>
      <c r="P220" s="25"/>
      <c r="R220" s="2">
        <f>Q223-Q218</f>
        <v>-2.0000000000002274</v>
      </c>
      <c r="S220" s="42"/>
      <c r="T220" s="5">
        <f t="shared" si="41"/>
        <v>-13.230000000000004</v>
      </c>
      <c r="U220" s="5" t="b">
        <f t="shared" si="42"/>
        <v>0</v>
      </c>
      <c r="V220" s="5">
        <f t="shared" si="50"/>
        <v>0</v>
      </c>
      <c r="W220" s="5" t="e">
        <f t="shared" si="43"/>
        <v>#DIV/0!</v>
      </c>
      <c r="X220" s="1" t="e">
        <f t="shared" si="44"/>
        <v>#DIV/0!</v>
      </c>
      <c r="Z220" s="1" t="e">
        <f t="shared" si="51"/>
        <v>#DIV/0!</v>
      </c>
      <c r="AA220" s="1" t="e">
        <f t="shared" si="52"/>
        <v>#DIV/0!</v>
      </c>
      <c r="AB220" s="32">
        <f t="shared" si="47"/>
        <v>45493</v>
      </c>
      <c r="AC220" s="29">
        <f t="shared" si="48"/>
        <v>20</v>
      </c>
      <c r="AD220" s="9">
        <f t="shared" si="49"/>
        <v>36</v>
      </c>
      <c r="AE220" s="9">
        <f>AE219+(0.2*AF221-0.04*(AG224+AG219))</f>
        <v>1235.8399999999999</v>
      </c>
    </row>
    <row r="221" spans="1:33" ht="15" customHeight="1" x14ac:dyDescent="0.2">
      <c r="A221" s="3">
        <f t="shared" si="45"/>
        <v>45494</v>
      </c>
      <c r="B221" s="6">
        <f t="shared" si="46"/>
        <v>45494</v>
      </c>
      <c r="C221" s="7"/>
      <c r="D221" s="13"/>
      <c r="E221" s="13"/>
      <c r="F221" s="14"/>
      <c r="G221" s="57">
        <f>G219+0.01*(0.4*P221-0.06*(Q223+Q218))</f>
        <v>6.4231999999999996</v>
      </c>
      <c r="H221" s="57">
        <f>H219+0.01*(0.4*M221-0.06*(N223+N218))</f>
        <v>4.9108000000000001</v>
      </c>
      <c r="I221" s="57">
        <f>I219+0.4*((I224-I219)-360*(I224-I219&gt;0))+(I219+0.4*((I224-I219)-360*(I224-I219&gt;0))&lt;0)*360</f>
        <v>80.789999999999992</v>
      </c>
      <c r="J221" s="58">
        <f>J219+0.4*(J224-J219)</f>
        <v>946</v>
      </c>
      <c r="K221" s="56">
        <v>20</v>
      </c>
      <c r="L221" s="47">
        <v>25</v>
      </c>
      <c r="M221" s="25">
        <f>(H224-H219)*100</f>
        <v>43.99999999999995</v>
      </c>
      <c r="P221" s="25">
        <f>100*(G224-G219)</f>
        <v>214.00000000000006</v>
      </c>
      <c r="S221" s="41">
        <f>((I224-I219)*100-36000*(I224-I219&gt;0))</f>
        <v>-6615.0000000000009</v>
      </c>
      <c r="T221" s="5">
        <f t="shared" si="41"/>
        <v>-13.230000000000004</v>
      </c>
      <c r="U221" s="5" t="b">
        <f t="shared" si="42"/>
        <v>0</v>
      </c>
      <c r="V221" s="5">
        <f t="shared" si="50"/>
        <v>0</v>
      </c>
      <c r="W221" s="5" t="e">
        <f t="shared" si="43"/>
        <v>#DIV/0!</v>
      </c>
      <c r="X221" s="1" t="e">
        <f t="shared" si="44"/>
        <v>#DIV/0!</v>
      </c>
      <c r="Z221" s="1" t="e">
        <f t="shared" si="51"/>
        <v>#DIV/0!</v>
      </c>
      <c r="AA221" s="1" t="e">
        <f t="shared" si="52"/>
        <v>#DIV/0!</v>
      </c>
      <c r="AB221" s="32">
        <f t="shared" si="47"/>
        <v>45494</v>
      </c>
      <c r="AC221" s="29">
        <f t="shared" si="48"/>
        <v>20</v>
      </c>
      <c r="AD221" s="9">
        <f t="shared" si="49"/>
        <v>25</v>
      </c>
      <c r="AE221" s="9">
        <f>AE219+(0.4*AF221-0.06*(AG224+AG219))</f>
        <v>1224.3599999999999</v>
      </c>
      <c r="AF221" s="1">
        <f>AE224-AE219</f>
        <v>-59</v>
      </c>
    </row>
    <row r="222" spans="1:33" ht="15" customHeight="1" x14ac:dyDescent="0.2">
      <c r="A222" s="3">
        <f t="shared" si="45"/>
        <v>45495</v>
      </c>
      <c r="B222" s="6">
        <f t="shared" si="46"/>
        <v>45495</v>
      </c>
      <c r="C222" s="39"/>
      <c r="D222" s="13"/>
      <c r="E222" s="13"/>
      <c r="F222" s="14"/>
      <c r="G222" s="57">
        <f>G219+0.01*(0.6*P221-0.06*(Q223+Q218))</f>
        <v>6.8512000000000004</v>
      </c>
      <c r="H222" s="57">
        <f>H219+0.01*(0.6*M221-0.06*(N223+N218))</f>
        <v>4.9988000000000001</v>
      </c>
      <c r="I222" s="57">
        <f>I219+0.6*((I224-I219)-360*(I224-I219&gt;0))+(I219+0.6*((I224-I219)-360*(I224-I219&gt;0))&lt;0)*360</f>
        <v>67.56</v>
      </c>
      <c r="J222" s="58">
        <f>J219+0.6*(J224-J219)</f>
        <v>946</v>
      </c>
      <c r="K222" s="56">
        <v>20</v>
      </c>
      <c r="L222" s="47">
        <v>13</v>
      </c>
      <c r="M222" s="25"/>
      <c r="P222" s="25"/>
      <c r="S222" s="42"/>
      <c r="T222" s="5">
        <f t="shared" si="41"/>
        <v>-13.22999999999999</v>
      </c>
      <c r="U222" s="5" t="b">
        <f t="shared" si="42"/>
        <v>0</v>
      </c>
      <c r="V222" s="5">
        <f t="shared" si="50"/>
        <v>0</v>
      </c>
      <c r="W222" s="5" t="e">
        <f t="shared" si="43"/>
        <v>#DIV/0!</v>
      </c>
      <c r="X222" s="1" t="e">
        <f t="shared" si="44"/>
        <v>#DIV/0!</v>
      </c>
      <c r="Z222" s="1" t="e">
        <f t="shared" si="51"/>
        <v>#DIV/0!</v>
      </c>
      <c r="AA222" s="1" t="e">
        <f t="shared" si="52"/>
        <v>#DIV/0!</v>
      </c>
      <c r="AB222" s="32">
        <f t="shared" si="47"/>
        <v>45495</v>
      </c>
      <c r="AC222" s="29">
        <f t="shared" si="48"/>
        <v>20</v>
      </c>
      <c r="AD222" s="9">
        <f t="shared" si="49"/>
        <v>13</v>
      </c>
      <c r="AE222" s="9">
        <f>AE219+(0.6*AF221-0.06*(AG224+AG219))</f>
        <v>1212.56</v>
      </c>
    </row>
    <row r="223" spans="1:33" ht="15" customHeight="1" x14ac:dyDescent="0.2">
      <c r="A223" s="3">
        <f t="shared" si="45"/>
        <v>45496</v>
      </c>
      <c r="B223" s="6">
        <f t="shared" si="46"/>
        <v>45496</v>
      </c>
      <c r="C223" s="7"/>
      <c r="D223" s="13"/>
      <c r="E223" s="13"/>
      <c r="F223" s="14"/>
      <c r="G223" s="57">
        <f>G219+0.01*(0.8*P221-0.04*(Q223+Q218))</f>
        <v>7.2767999999999997</v>
      </c>
      <c r="H223" s="57">
        <f>H219+0.01*(0.8*M221-0.04*(N223+N218))</f>
        <v>5.0852000000000004</v>
      </c>
      <c r="I223" s="57">
        <f>I219+0.8*((I224-I219)-360*(I224-I219&gt;0))+(I219+0.8*((I224-I219)-360*(I224-I219&gt;0))&lt;0)*360</f>
        <v>54.329999999999991</v>
      </c>
      <c r="J223" s="58">
        <f>J219+0.8*(J224-J219)</f>
        <v>946</v>
      </c>
      <c r="K223" s="56">
        <v>20</v>
      </c>
      <c r="L223" s="47">
        <v>1</v>
      </c>
      <c r="M223" s="25"/>
      <c r="N223" s="2">
        <f>M226-M221</f>
        <v>-3.9999999999999147</v>
      </c>
      <c r="P223" s="25"/>
      <c r="Q223" s="2">
        <f>P226-P221</f>
        <v>-7.0000000000001137</v>
      </c>
      <c r="S223" s="42"/>
      <c r="T223" s="5">
        <f t="shared" si="41"/>
        <v>-13.230000000000011</v>
      </c>
      <c r="U223" s="5" t="b">
        <f t="shared" si="42"/>
        <v>0</v>
      </c>
      <c r="V223" s="5">
        <f t="shared" si="50"/>
        <v>0</v>
      </c>
      <c r="W223" s="5" t="e">
        <f t="shared" si="43"/>
        <v>#DIV/0!</v>
      </c>
      <c r="X223" s="1" t="e">
        <f t="shared" si="44"/>
        <v>#DIV/0!</v>
      </c>
      <c r="Z223" s="1" t="e">
        <f t="shared" si="51"/>
        <v>#DIV/0!</v>
      </c>
      <c r="AA223" s="1" t="e">
        <f t="shared" si="52"/>
        <v>#DIV/0!</v>
      </c>
      <c r="AB223" s="32">
        <f t="shared" si="47"/>
        <v>45496</v>
      </c>
      <c r="AC223" s="29">
        <f t="shared" si="48"/>
        <v>20</v>
      </c>
      <c r="AD223" s="9">
        <f t="shared" si="49"/>
        <v>1</v>
      </c>
      <c r="AE223" s="9">
        <f>AE219+(0.8*AF221-0.04*(AG224+AG219))</f>
        <v>1200.44</v>
      </c>
    </row>
    <row r="224" spans="1:33" ht="15" customHeight="1" x14ac:dyDescent="0.2">
      <c r="A224" s="17">
        <f t="shared" si="45"/>
        <v>45497</v>
      </c>
      <c r="B224" s="6">
        <f t="shared" si="46"/>
        <v>45497</v>
      </c>
      <c r="C224" s="7"/>
      <c r="D224" s="13"/>
      <c r="E224" s="13"/>
      <c r="F224" s="14"/>
      <c r="G224" s="55">
        <v>7.7</v>
      </c>
      <c r="H224" s="55">
        <v>5.17</v>
      </c>
      <c r="I224" s="55">
        <v>41.1</v>
      </c>
      <c r="J224" s="49">
        <v>946</v>
      </c>
      <c r="K224" s="56">
        <v>19</v>
      </c>
      <c r="L224" s="47">
        <v>48</v>
      </c>
      <c r="M224" s="25"/>
      <c r="P224" s="25"/>
      <c r="S224" s="42"/>
      <c r="T224" s="5">
        <f t="shared" si="41"/>
        <v>-13.22999999999999</v>
      </c>
      <c r="U224" s="5" t="b">
        <f t="shared" si="42"/>
        <v>0</v>
      </c>
      <c r="V224" s="5">
        <f t="shared" si="50"/>
        <v>0</v>
      </c>
      <c r="W224" s="5" t="e">
        <f t="shared" si="43"/>
        <v>#DIV/0!</v>
      </c>
      <c r="X224" s="1" t="e">
        <f t="shared" si="44"/>
        <v>#DIV/0!</v>
      </c>
      <c r="Z224" s="1" t="e">
        <f t="shared" si="51"/>
        <v>#DIV/0!</v>
      </c>
      <c r="AA224" s="1" t="e">
        <f t="shared" si="52"/>
        <v>#DIV/0!</v>
      </c>
      <c r="AB224" s="32">
        <f t="shared" si="47"/>
        <v>45497</v>
      </c>
      <c r="AC224" s="29">
        <f t="shared" si="48"/>
        <v>19</v>
      </c>
      <c r="AD224" s="9">
        <f t="shared" si="49"/>
        <v>48</v>
      </c>
      <c r="AE224" s="1">
        <f>SIGN(AC224)*(ABS(AC224)*60+AD224)+(AC224=0)*AD224</f>
        <v>1188</v>
      </c>
      <c r="AG224" s="1">
        <f>AF226-AF221</f>
        <v>-8</v>
      </c>
    </row>
    <row r="225" spans="1:33" ht="15" customHeight="1" x14ac:dyDescent="0.2">
      <c r="A225" s="3">
        <f t="shared" si="45"/>
        <v>45498</v>
      </c>
      <c r="B225" s="6">
        <f t="shared" si="46"/>
        <v>45498</v>
      </c>
      <c r="C225" s="7"/>
      <c r="D225" s="13"/>
      <c r="E225" s="13"/>
      <c r="F225" s="14"/>
      <c r="G225" s="57">
        <f>G224+0.01*(0.2*P226-0.04*(Q228+Q223))</f>
        <v>8.120000000000001</v>
      </c>
      <c r="H225" s="57">
        <f>H224+0.01*(0.2*M226-0.04*(N228+N223))</f>
        <v>5.2527999999999997</v>
      </c>
      <c r="I225" s="57">
        <f>I224+0.2*((I229-I224)-360*(I229-I224&gt;0))+(I224+0.2*((I229-I224)-360*(I229-I224&gt;0))&lt;0)*360</f>
        <v>27.871999999999993</v>
      </c>
      <c r="J225" s="58">
        <f>J224+0.2*(J229-J224)</f>
        <v>946.2</v>
      </c>
      <c r="K225" s="56">
        <v>19</v>
      </c>
      <c r="L225" s="47">
        <v>35</v>
      </c>
      <c r="M225" s="25"/>
      <c r="O225" s="2">
        <f>N228-N223</f>
        <v>0.99999999999989342</v>
      </c>
      <c r="P225" s="25"/>
      <c r="R225" s="2">
        <f>Q228-Q223</f>
        <v>-0.99999999999980105</v>
      </c>
      <c r="S225" s="42"/>
      <c r="T225" s="5">
        <f t="shared" si="41"/>
        <v>-13.228000000000009</v>
      </c>
      <c r="U225" s="5" t="b">
        <f t="shared" si="42"/>
        <v>0</v>
      </c>
      <c r="V225" s="5">
        <f t="shared" si="50"/>
        <v>0</v>
      </c>
      <c r="W225" s="5" t="e">
        <f t="shared" si="43"/>
        <v>#DIV/0!</v>
      </c>
      <c r="X225" s="1" t="e">
        <f t="shared" si="44"/>
        <v>#DIV/0!</v>
      </c>
      <c r="Z225" s="1" t="e">
        <f t="shared" si="51"/>
        <v>#DIV/0!</v>
      </c>
      <c r="AA225" s="1" t="e">
        <f t="shared" si="52"/>
        <v>#DIV/0!</v>
      </c>
      <c r="AB225" s="32">
        <f t="shared" si="47"/>
        <v>45498</v>
      </c>
      <c r="AC225" s="29">
        <f t="shared" si="48"/>
        <v>19</v>
      </c>
      <c r="AD225" s="9">
        <f t="shared" si="49"/>
        <v>35</v>
      </c>
      <c r="AE225" s="9">
        <f>AE224+(0.2*AF226-0.04*(AG229+AG224))</f>
        <v>1175.24</v>
      </c>
    </row>
    <row r="226" spans="1:33" ht="15" customHeight="1" x14ac:dyDescent="0.2">
      <c r="A226" s="3">
        <f t="shared" si="45"/>
        <v>45499</v>
      </c>
      <c r="B226" s="6">
        <f t="shared" si="46"/>
        <v>45499</v>
      </c>
      <c r="C226" s="7"/>
      <c r="D226" s="13"/>
      <c r="E226" s="13"/>
      <c r="F226" s="14"/>
      <c r="G226" s="57">
        <f>G224+0.01*(0.4*P226-0.06*(Q228+Q223))</f>
        <v>8.5370000000000008</v>
      </c>
      <c r="H226" s="57">
        <f>H224+0.01*(0.4*M226-0.06*(N228+N223))</f>
        <v>5.3342000000000001</v>
      </c>
      <c r="I226" s="57">
        <f>I224+0.4*((I229-I224)-360*(I229-I224&gt;0))+(I224+0.4*((I229-I224)-360*(I229-I224&gt;0))&lt;0)*360</f>
        <v>14.643999999999984</v>
      </c>
      <c r="J226" s="58">
        <f>J224+0.4*(J229-J224)</f>
        <v>946.4</v>
      </c>
      <c r="K226" s="56">
        <v>19</v>
      </c>
      <c r="L226" s="47">
        <v>22</v>
      </c>
      <c r="M226" s="25">
        <f>(H229-H224)*100</f>
        <v>40.000000000000036</v>
      </c>
      <c r="P226" s="25">
        <f>100*(G229-G224)</f>
        <v>206.99999999999994</v>
      </c>
      <c r="S226" s="41">
        <f>((I229-I224)*100-36000*(I229-I224&gt;0))</f>
        <v>-6614.0000000000036</v>
      </c>
      <c r="T226" s="5">
        <f t="shared" si="41"/>
        <v>-13.228000000000009</v>
      </c>
      <c r="U226" s="5" t="b">
        <f t="shared" si="42"/>
        <v>0</v>
      </c>
      <c r="V226" s="5">
        <f t="shared" si="50"/>
        <v>0</v>
      </c>
      <c r="W226" s="5" t="e">
        <f t="shared" si="43"/>
        <v>#DIV/0!</v>
      </c>
      <c r="X226" s="1" t="e">
        <f t="shared" si="44"/>
        <v>#DIV/0!</v>
      </c>
      <c r="Z226" s="1" t="e">
        <f t="shared" si="51"/>
        <v>#DIV/0!</v>
      </c>
      <c r="AA226" s="1" t="e">
        <f t="shared" si="52"/>
        <v>#DIV/0!</v>
      </c>
      <c r="AB226" s="32">
        <f t="shared" si="47"/>
        <v>45499</v>
      </c>
      <c r="AC226" s="29">
        <f t="shared" si="48"/>
        <v>19</v>
      </c>
      <c r="AD226" s="9">
        <f t="shared" si="49"/>
        <v>22</v>
      </c>
      <c r="AE226" s="9">
        <f>AE224+(0.4*AF226-0.06*(AG229+AG224))</f>
        <v>1162.1600000000001</v>
      </c>
      <c r="AF226" s="1">
        <f>AE229-AE224</f>
        <v>-67</v>
      </c>
    </row>
    <row r="227" spans="1:33" ht="15" customHeight="1" x14ac:dyDescent="0.2">
      <c r="A227" s="3">
        <f t="shared" si="45"/>
        <v>45500</v>
      </c>
      <c r="B227" s="6">
        <f t="shared" si="46"/>
        <v>45500</v>
      </c>
      <c r="C227" s="7">
        <v>2287</v>
      </c>
      <c r="D227" s="13"/>
      <c r="E227" s="13"/>
      <c r="F227" s="14"/>
      <c r="G227" s="57">
        <f>G224+0.01*(0.6*P226-0.06*(Q228+Q223))</f>
        <v>8.9510000000000005</v>
      </c>
      <c r="H227" s="57">
        <f>H224+0.01*(0.6*M226-0.06*(N228+N223))</f>
        <v>5.4142000000000001</v>
      </c>
      <c r="I227" s="57">
        <f>I224+0.6*((I229-I224)-360*(I229-I224&gt;0))+(I224+0.6*((I229-I224)-360*(I229-I224&gt;0))&lt;0)*360</f>
        <v>1.4159999999999755</v>
      </c>
      <c r="J227" s="58">
        <f>J224+0.6*(J229-J224)</f>
        <v>946.6</v>
      </c>
      <c r="K227" s="56">
        <v>19</v>
      </c>
      <c r="L227" s="47">
        <v>9</v>
      </c>
      <c r="M227" s="25"/>
      <c r="P227" s="25"/>
      <c r="S227" s="42"/>
      <c r="T227" s="5">
        <f t="shared" si="41"/>
        <v>-13.228000000000009</v>
      </c>
      <c r="U227" s="5" t="b">
        <f t="shared" si="42"/>
        <v>0</v>
      </c>
      <c r="V227" s="5">
        <f t="shared" si="50"/>
        <v>0</v>
      </c>
      <c r="W227" s="5" t="e">
        <f t="shared" si="43"/>
        <v>#DIV/0!</v>
      </c>
      <c r="X227" s="1" t="e">
        <f t="shared" si="44"/>
        <v>#DIV/0!</v>
      </c>
      <c r="Z227" s="1" t="e">
        <f t="shared" si="51"/>
        <v>#DIV/0!</v>
      </c>
      <c r="AA227" s="1" t="e">
        <f t="shared" si="52"/>
        <v>#DIV/0!</v>
      </c>
      <c r="AB227" s="32">
        <f t="shared" si="47"/>
        <v>45500</v>
      </c>
      <c r="AC227" s="29">
        <f t="shared" si="48"/>
        <v>19</v>
      </c>
      <c r="AD227" s="9">
        <f t="shared" si="49"/>
        <v>9</v>
      </c>
      <c r="AE227" s="9">
        <f>AE224+(0.6*AF226-0.06*(AG229+AG224))</f>
        <v>1148.76</v>
      </c>
    </row>
    <row r="228" spans="1:33" ht="15" customHeight="1" x14ac:dyDescent="0.2">
      <c r="A228" s="3">
        <f t="shared" si="45"/>
        <v>45501</v>
      </c>
      <c r="B228" s="6">
        <f t="shared" si="46"/>
        <v>45501</v>
      </c>
      <c r="C228" s="39">
        <v>0.48194444444444445</v>
      </c>
      <c r="D228" s="13"/>
      <c r="E228" s="13"/>
      <c r="F228" s="14"/>
      <c r="G228" s="57">
        <f>G224+0.01*(0.8*P226-0.04*(Q228+Q223))</f>
        <v>9.3620000000000001</v>
      </c>
      <c r="H228" s="57">
        <f>H224+0.01*(0.8*M226-0.04*(N228+N223))</f>
        <v>5.4927999999999999</v>
      </c>
      <c r="I228" s="57">
        <f>I224+0.8*((I229-I224)-360*(I229-I224&gt;0))+(I224+0.8*((I229-I224)-360*(I229-I224&gt;0))&lt;0)*360</f>
        <v>348.18799999999999</v>
      </c>
      <c r="J228" s="58">
        <f>J224+0.8*(J229-J224)</f>
        <v>946.8</v>
      </c>
      <c r="K228" s="56">
        <v>18</v>
      </c>
      <c r="L228" s="47">
        <v>55</v>
      </c>
      <c r="M228" s="25"/>
      <c r="N228" s="2">
        <f>M231-M226</f>
        <v>-3.0000000000000213</v>
      </c>
      <c r="P228" s="25"/>
      <c r="Q228" s="2">
        <f>P231-P226</f>
        <v>-7.9999999999999147</v>
      </c>
      <c r="S228" s="42"/>
      <c r="T228" s="5">
        <f t="shared" si="41"/>
        <v>346.77199999999999</v>
      </c>
      <c r="U228" s="5" t="b">
        <f t="shared" si="42"/>
        <v>1</v>
      </c>
      <c r="V228" s="5">
        <f t="shared" si="50"/>
        <v>-13.228000000000009</v>
      </c>
      <c r="W228" s="5">
        <f t="shared" si="43"/>
        <v>-12.430904142727556</v>
      </c>
      <c r="X228" s="1">
        <f t="shared" si="44"/>
        <v>11.569095857272444</v>
      </c>
      <c r="Y228" s="1">
        <v>2287</v>
      </c>
      <c r="Z228" s="1">
        <f t="shared" si="51"/>
        <v>11</v>
      </c>
      <c r="AA228" s="1">
        <f t="shared" si="52"/>
        <v>34</v>
      </c>
      <c r="AB228" s="32">
        <f t="shared" si="47"/>
        <v>45501</v>
      </c>
      <c r="AC228" s="29">
        <f t="shared" si="48"/>
        <v>18</v>
      </c>
      <c r="AD228" s="9">
        <f t="shared" si="49"/>
        <v>55</v>
      </c>
      <c r="AE228" s="9">
        <f>AE224+(0.8*AF226-0.04*(AG229+AG224))</f>
        <v>1135.04</v>
      </c>
    </row>
    <row r="229" spans="1:33" ht="15" customHeight="1" x14ac:dyDescent="0.2">
      <c r="A229" s="17">
        <f t="shared" si="45"/>
        <v>45502</v>
      </c>
      <c r="B229" s="6">
        <f t="shared" si="46"/>
        <v>45502</v>
      </c>
      <c r="C229" s="7"/>
      <c r="D229" s="13"/>
      <c r="E229" s="13"/>
      <c r="F229" s="14"/>
      <c r="G229" s="55">
        <v>9.77</v>
      </c>
      <c r="H229" s="55">
        <v>5.57</v>
      </c>
      <c r="I229" s="55">
        <v>334.96</v>
      </c>
      <c r="J229" s="49">
        <v>947</v>
      </c>
      <c r="K229" s="56">
        <v>18</v>
      </c>
      <c r="L229" s="47">
        <v>41</v>
      </c>
      <c r="M229" s="25"/>
      <c r="P229" s="25"/>
      <c r="S229" s="42"/>
      <c r="T229" s="5">
        <f t="shared" si="41"/>
        <v>-13.228000000000009</v>
      </c>
      <c r="U229" s="5" t="b">
        <f t="shared" si="42"/>
        <v>0</v>
      </c>
      <c r="V229" s="5">
        <f t="shared" si="50"/>
        <v>0</v>
      </c>
      <c r="W229" s="5" t="e">
        <f t="shared" si="43"/>
        <v>#DIV/0!</v>
      </c>
      <c r="X229" s="1" t="e">
        <f t="shared" si="44"/>
        <v>#DIV/0!</v>
      </c>
      <c r="Z229" s="1" t="e">
        <f t="shared" si="51"/>
        <v>#DIV/0!</v>
      </c>
      <c r="AA229" s="1" t="e">
        <f t="shared" si="52"/>
        <v>#DIV/0!</v>
      </c>
      <c r="AB229" s="32">
        <f t="shared" si="47"/>
        <v>45502</v>
      </c>
      <c r="AC229" s="29">
        <f t="shared" si="48"/>
        <v>18</v>
      </c>
      <c r="AD229" s="9">
        <f t="shared" si="49"/>
        <v>41</v>
      </c>
      <c r="AE229" s="1">
        <f>SIGN(AC229)*(ABS(AC229)*60+AD229)+(AC229=0)*AD229</f>
        <v>1121</v>
      </c>
      <c r="AG229" s="1">
        <f>AF231-AF226</f>
        <v>-8</v>
      </c>
    </row>
    <row r="230" spans="1:33" ht="15" customHeight="1" x14ac:dyDescent="0.2">
      <c r="A230" s="3">
        <f t="shared" si="45"/>
        <v>45503</v>
      </c>
      <c r="B230" s="6">
        <f t="shared" si="46"/>
        <v>45503</v>
      </c>
      <c r="C230" s="7"/>
      <c r="D230" s="13"/>
      <c r="E230" s="13"/>
      <c r="F230" s="14"/>
      <c r="G230" s="57">
        <f>G229+0.01*(0.2*P231-0.04*(Q233+Q228))</f>
        <v>10.1752</v>
      </c>
      <c r="H230" s="57">
        <f>H229+0.01*(0.2*M231-0.04*(N233+N228))</f>
        <v>5.6468000000000007</v>
      </c>
      <c r="I230" s="57">
        <f>I229+0.2*((I234-I229)-360*(I234-I229&gt;0))+(I229+0.2*((I234-I229)-360*(I234-I229&gt;0))&lt;0)*360</f>
        <v>321.73399999999998</v>
      </c>
      <c r="J230" s="58">
        <f>J229+0.2*(J234-J229)</f>
        <v>947</v>
      </c>
      <c r="K230" s="56">
        <v>18</v>
      </c>
      <c r="L230" s="47">
        <v>26</v>
      </c>
      <c r="M230" s="25"/>
      <c r="O230" s="2">
        <f>N233-N228</f>
        <v>-1.0000000000000782</v>
      </c>
      <c r="P230" s="25"/>
      <c r="R230" s="2">
        <f>Q233-Q228</f>
        <v>-2.0000000000000568</v>
      </c>
      <c r="S230" s="42"/>
      <c r="T230" s="5">
        <f t="shared" si="41"/>
        <v>-13.225999999999999</v>
      </c>
      <c r="U230" s="5" t="b">
        <f t="shared" si="42"/>
        <v>0</v>
      </c>
      <c r="V230" s="5">
        <f t="shared" si="50"/>
        <v>0</v>
      </c>
      <c r="W230" s="5" t="e">
        <f t="shared" si="43"/>
        <v>#DIV/0!</v>
      </c>
      <c r="X230" s="1" t="e">
        <f t="shared" si="44"/>
        <v>#DIV/0!</v>
      </c>
      <c r="Z230" s="1" t="e">
        <f t="shared" si="51"/>
        <v>#DIV/0!</v>
      </c>
      <c r="AA230" s="1" t="e">
        <f t="shared" si="52"/>
        <v>#DIV/0!</v>
      </c>
      <c r="AB230" s="32">
        <f t="shared" si="47"/>
        <v>45503</v>
      </c>
      <c r="AC230" s="29">
        <f t="shared" si="48"/>
        <v>18</v>
      </c>
      <c r="AD230" s="9">
        <f t="shared" si="49"/>
        <v>26</v>
      </c>
      <c r="AE230" s="9">
        <f>AE229+(0.2*AF231-0.04*(AG234+AG229))</f>
        <v>1106.6400000000001</v>
      </c>
    </row>
    <row r="231" spans="1:33" ht="15" customHeight="1" x14ac:dyDescent="0.2">
      <c r="A231" s="3">
        <f t="shared" si="45"/>
        <v>45504</v>
      </c>
      <c r="B231" s="6">
        <f t="shared" si="46"/>
        <v>45504</v>
      </c>
      <c r="C231" s="7"/>
      <c r="D231" s="13"/>
      <c r="E231" s="13"/>
      <c r="F231" s="14"/>
      <c r="G231" s="57">
        <f>G229+0.01*(0.4*P231-0.06*(Q233+Q228))</f>
        <v>10.5768</v>
      </c>
      <c r="H231" s="57">
        <f>H229+0.01*(0.4*M231-0.06*(N233+N228))</f>
        <v>5.7222000000000008</v>
      </c>
      <c r="I231" s="57">
        <f>I229+0.4*((I234-I229)-360*(I234-I229&gt;0))+(I229+0.4*((I234-I229)-360*(I234-I229&gt;0))&lt;0)*360</f>
        <v>308.50799999999998</v>
      </c>
      <c r="J231" s="58">
        <f>J229+0.4*(J234-J229)</f>
        <v>947</v>
      </c>
      <c r="K231" s="56">
        <v>18</v>
      </c>
      <c r="L231" s="47">
        <v>12</v>
      </c>
      <c r="M231" s="25">
        <f>(H234-H229)*100</f>
        <v>37.000000000000014</v>
      </c>
      <c r="P231" s="25">
        <f>100*(G234-G229)</f>
        <v>199.00000000000003</v>
      </c>
      <c r="S231" s="41">
        <f>((I234-I229)*100-36000*(I234-I229&gt;0))</f>
        <v>-6613</v>
      </c>
      <c r="T231" s="5">
        <f t="shared" si="41"/>
        <v>-13.225999999999999</v>
      </c>
      <c r="U231" s="5" t="b">
        <f t="shared" si="42"/>
        <v>0</v>
      </c>
      <c r="V231" s="5">
        <f t="shared" si="50"/>
        <v>0</v>
      </c>
      <c r="W231" s="5" t="e">
        <f t="shared" si="43"/>
        <v>#DIV/0!</v>
      </c>
      <c r="X231" s="1" t="e">
        <f t="shared" si="44"/>
        <v>#DIV/0!</v>
      </c>
      <c r="Z231" s="1" t="e">
        <f t="shared" si="51"/>
        <v>#DIV/0!</v>
      </c>
      <c r="AA231" s="1" t="e">
        <f t="shared" si="52"/>
        <v>#DIV/0!</v>
      </c>
      <c r="AB231" s="32">
        <f t="shared" si="47"/>
        <v>45504</v>
      </c>
      <c r="AC231" s="29">
        <f t="shared" si="48"/>
        <v>18</v>
      </c>
      <c r="AD231" s="9">
        <f t="shared" si="49"/>
        <v>12</v>
      </c>
      <c r="AE231" s="9">
        <f>AE229+(0.4*AF231-0.06*(AG234+AG229))</f>
        <v>1091.96</v>
      </c>
      <c r="AF231" s="1">
        <f>AE234-AE229</f>
        <v>-75</v>
      </c>
    </row>
    <row r="232" spans="1:33" ht="15" customHeight="1" x14ac:dyDescent="0.2">
      <c r="A232" s="3">
        <f t="shared" si="45"/>
        <v>45505</v>
      </c>
      <c r="B232" s="6">
        <f t="shared" si="46"/>
        <v>45505</v>
      </c>
      <c r="C232" s="39"/>
      <c r="D232" s="13"/>
      <c r="E232" s="13"/>
      <c r="F232" s="14"/>
      <c r="G232" s="57">
        <f>G229+0.01*(0.6*P231-0.06*(Q233+Q228))</f>
        <v>10.9748</v>
      </c>
      <c r="H232" s="57">
        <f>H229+0.01*(0.6*M231-0.06*(N233+N228))</f>
        <v>5.7962000000000007</v>
      </c>
      <c r="I232" s="57">
        <f>I229+0.6*((I234-I229)-360*(I234-I229&gt;0))+(I229+0.6*((I234-I229)-360*(I234-I229&gt;0))&lt;0)*360</f>
        <v>295.28199999999998</v>
      </c>
      <c r="J232" s="58">
        <f>J229+0.6*(J234-J229)</f>
        <v>947</v>
      </c>
      <c r="K232" s="56">
        <v>17</v>
      </c>
      <c r="L232" s="47">
        <v>56</v>
      </c>
      <c r="M232" s="25"/>
      <c r="P232" s="25"/>
      <c r="S232" s="42"/>
      <c r="T232" s="5">
        <f t="shared" si="41"/>
        <v>-13.225999999999999</v>
      </c>
      <c r="U232" s="5" t="b">
        <f t="shared" si="42"/>
        <v>0</v>
      </c>
      <c r="V232" s="5">
        <f t="shared" si="50"/>
        <v>0</v>
      </c>
      <c r="W232" s="5" t="e">
        <f t="shared" si="43"/>
        <v>#DIV/0!</v>
      </c>
      <c r="X232" s="1" t="e">
        <f t="shared" si="44"/>
        <v>#DIV/0!</v>
      </c>
      <c r="Z232" s="1" t="e">
        <f t="shared" si="51"/>
        <v>#DIV/0!</v>
      </c>
      <c r="AA232" s="1" t="e">
        <f t="shared" si="52"/>
        <v>#DIV/0!</v>
      </c>
      <c r="AB232" s="32">
        <f t="shared" si="47"/>
        <v>45505</v>
      </c>
      <c r="AC232" s="29">
        <f t="shared" si="48"/>
        <v>17</v>
      </c>
      <c r="AD232" s="9">
        <f t="shared" si="49"/>
        <v>56</v>
      </c>
      <c r="AE232" s="9">
        <f>AE229+(0.6*AF231-0.06*(AG234+AG229))</f>
        <v>1076.96</v>
      </c>
    </row>
    <row r="233" spans="1:33" ht="15" customHeight="1" x14ac:dyDescent="0.2">
      <c r="A233" s="3">
        <f t="shared" si="45"/>
        <v>45506</v>
      </c>
      <c r="B233" s="6">
        <f t="shared" si="46"/>
        <v>45506</v>
      </c>
      <c r="C233" s="7"/>
      <c r="D233" s="13"/>
      <c r="E233" s="13"/>
      <c r="F233" s="14"/>
      <c r="G233" s="57">
        <f>G229+0.01*(0.8*P231-0.04*(Q233+Q228))</f>
        <v>11.369199999999999</v>
      </c>
      <c r="H233" s="57">
        <f>H229+0.01*(0.8*M231-0.04*(N233+N228))</f>
        <v>5.8688000000000002</v>
      </c>
      <c r="I233" s="57">
        <f>I229+0.8*((I234-I229)-360*(I234-I229&gt;0))+(I229+0.8*((I234-I229)-360*(I234-I229&gt;0))&lt;0)*360</f>
        <v>282.05599999999998</v>
      </c>
      <c r="J233" s="58">
        <f>J229+0.8*(J234-J229)</f>
        <v>947</v>
      </c>
      <c r="K233" s="56">
        <v>17</v>
      </c>
      <c r="L233" s="47">
        <v>41</v>
      </c>
      <c r="M233" s="25"/>
      <c r="N233" s="2">
        <f>M236-M231</f>
        <v>-4.0000000000000995</v>
      </c>
      <c r="P233" s="25"/>
      <c r="Q233" s="2">
        <f>P236-P231</f>
        <v>-9.9999999999999716</v>
      </c>
      <c r="S233" s="42"/>
      <c r="T233" s="5">
        <f t="shared" si="41"/>
        <v>-13.225999999999999</v>
      </c>
      <c r="U233" s="5" t="b">
        <f t="shared" si="42"/>
        <v>0</v>
      </c>
      <c r="V233" s="5">
        <f t="shared" si="50"/>
        <v>0</v>
      </c>
      <c r="W233" s="5" t="e">
        <f t="shared" si="43"/>
        <v>#DIV/0!</v>
      </c>
      <c r="X233" s="1" t="e">
        <f t="shared" si="44"/>
        <v>#DIV/0!</v>
      </c>
      <c r="Z233" s="1" t="e">
        <f t="shared" si="51"/>
        <v>#DIV/0!</v>
      </c>
      <c r="AA233" s="1" t="e">
        <f t="shared" si="52"/>
        <v>#DIV/0!</v>
      </c>
      <c r="AB233" s="32">
        <f t="shared" si="47"/>
        <v>45506</v>
      </c>
      <c r="AC233" s="29">
        <f t="shared" si="48"/>
        <v>17</v>
      </c>
      <c r="AD233" s="9">
        <f t="shared" si="49"/>
        <v>41</v>
      </c>
      <c r="AE233" s="9">
        <f>AE229+(0.8*AF231-0.04*(AG234+AG229))</f>
        <v>1061.6400000000001</v>
      </c>
    </row>
    <row r="234" spans="1:33" ht="15" customHeight="1" x14ac:dyDescent="0.2">
      <c r="A234" s="17">
        <f t="shared" si="45"/>
        <v>45507</v>
      </c>
      <c r="B234" s="6">
        <f t="shared" si="46"/>
        <v>45507</v>
      </c>
      <c r="C234" s="7"/>
      <c r="D234" s="13"/>
      <c r="E234" s="13"/>
      <c r="F234" s="14"/>
      <c r="G234" s="55">
        <v>11.76</v>
      </c>
      <c r="H234" s="55">
        <v>5.94</v>
      </c>
      <c r="I234" s="55">
        <v>268.83</v>
      </c>
      <c r="J234" s="49">
        <v>947</v>
      </c>
      <c r="K234" s="56">
        <v>17</v>
      </c>
      <c r="L234" s="47">
        <v>26</v>
      </c>
      <c r="M234" s="25"/>
      <c r="P234" s="25"/>
      <c r="S234" s="42"/>
      <c r="T234" s="5">
        <f t="shared" si="41"/>
        <v>-13.225999999999999</v>
      </c>
      <c r="U234" s="5" t="b">
        <f t="shared" si="42"/>
        <v>0</v>
      </c>
      <c r="V234" s="5">
        <f t="shared" si="50"/>
        <v>0</v>
      </c>
      <c r="W234" s="5" t="e">
        <f t="shared" si="43"/>
        <v>#DIV/0!</v>
      </c>
      <c r="X234" s="1" t="e">
        <f t="shared" si="44"/>
        <v>#DIV/0!</v>
      </c>
      <c r="Z234" s="1" t="e">
        <f t="shared" si="51"/>
        <v>#DIV/0!</v>
      </c>
      <c r="AA234" s="1" t="e">
        <f t="shared" si="52"/>
        <v>#DIV/0!</v>
      </c>
      <c r="AB234" s="32">
        <f t="shared" si="47"/>
        <v>45507</v>
      </c>
      <c r="AC234" s="29">
        <f t="shared" si="48"/>
        <v>17</v>
      </c>
      <c r="AD234" s="9">
        <f t="shared" si="49"/>
        <v>26</v>
      </c>
      <c r="AE234" s="1">
        <f>SIGN(AC234)*(ABS(AC234)*60+AD234)+(AC234=0)*AD234</f>
        <v>1046</v>
      </c>
      <c r="AG234" s="1">
        <f>AF236-AF231</f>
        <v>-8</v>
      </c>
    </row>
    <row r="235" spans="1:33" ht="15" customHeight="1" x14ac:dyDescent="0.2">
      <c r="A235" s="3">
        <f t="shared" si="45"/>
        <v>45508</v>
      </c>
      <c r="B235" s="6">
        <f t="shared" si="46"/>
        <v>45508</v>
      </c>
      <c r="C235" s="7"/>
      <c r="D235" s="13"/>
      <c r="E235" s="13"/>
      <c r="F235" s="14"/>
      <c r="G235" s="57">
        <f>G234+0.01*(0.2*P236-0.04*(Q238+Q233))</f>
        <v>12.146000000000001</v>
      </c>
      <c r="H235" s="57">
        <f>H234+0.01*(0.2*M236-0.04*(N238+N233))</f>
        <v>6.0095999999999998</v>
      </c>
      <c r="I235" s="57">
        <f>I234+0.2*((I239-I234)-360*(I239-I234&gt;0))+(I234+0.2*((I239-I234)-360*(I239-I234&gt;0))&lt;0)*360</f>
        <v>255.60599999999999</v>
      </c>
      <c r="J235" s="58">
        <f>J234+0.2*(J239-J234)</f>
        <v>947.2</v>
      </c>
      <c r="K235" s="56">
        <v>17</v>
      </c>
      <c r="L235" s="47">
        <v>10</v>
      </c>
      <c r="M235" s="25"/>
      <c r="O235" s="2">
        <f>N238-N233</f>
        <v>-0.99999999999979039</v>
      </c>
      <c r="P235" s="25"/>
      <c r="R235" s="2">
        <f>Q238-Q233</f>
        <v>-1.7053025658242404E-13</v>
      </c>
      <c r="S235" s="42"/>
      <c r="T235" s="5">
        <f t="shared" si="41"/>
        <v>-13.22399999999999</v>
      </c>
      <c r="U235" s="5" t="b">
        <f t="shared" si="42"/>
        <v>0</v>
      </c>
      <c r="V235" s="5">
        <f t="shared" si="50"/>
        <v>0</v>
      </c>
      <c r="W235" s="5" t="e">
        <f t="shared" si="43"/>
        <v>#DIV/0!</v>
      </c>
      <c r="X235" s="1" t="e">
        <f t="shared" si="44"/>
        <v>#DIV/0!</v>
      </c>
      <c r="Z235" s="1" t="e">
        <f t="shared" si="51"/>
        <v>#DIV/0!</v>
      </c>
      <c r="AA235" s="1" t="e">
        <f t="shared" si="52"/>
        <v>#DIV/0!</v>
      </c>
      <c r="AB235" s="32">
        <f t="shared" si="47"/>
        <v>45508</v>
      </c>
      <c r="AC235" s="29">
        <f t="shared" si="48"/>
        <v>17</v>
      </c>
      <c r="AD235" s="9">
        <f t="shared" si="49"/>
        <v>10</v>
      </c>
      <c r="AE235" s="9">
        <f>AE234+(0.2*AF236-0.04*(AG239+AG234))</f>
        <v>1029.92</v>
      </c>
    </row>
    <row r="236" spans="1:33" ht="15" customHeight="1" x14ac:dyDescent="0.2">
      <c r="A236" s="3">
        <f t="shared" si="45"/>
        <v>45509</v>
      </c>
      <c r="B236" s="6">
        <f t="shared" si="46"/>
        <v>45509</v>
      </c>
      <c r="C236" s="7"/>
      <c r="D236" s="13"/>
      <c r="E236" s="13"/>
      <c r="F236" s="14"/>
      <c r="G236" s="57">
        <f>G234+0.01*(0.4*P236-0.06*(Q238+Q233))</f>
        <v>12.528</v>
      </c>
      <c r="H236" s="57">
        <f>H234+0.01*(0.4*M236-0.06*(N238+N233))</f>
        <v>6.0773999999999999</v>
      </c>
      <c r="I236" s="57">
        <f>I234+0.4*((I239-I234)-360*(I239-I234&gt;0))+(I234+0.4*((I239-I234)-360*(I239-I234&gt;0))&lt;0)*360</f>
        <v>242.38200000000001</v>
      </c>
      <c r="J236" s="58">
        <f>J234+0.4*(J239-J234)</f>
        <v>947.4</v>
      </c>
      <c r="K236" s="56">
        <v>16</v>
      </c>
      <c r="L236" s="47">
        <v>53</v>
      </c>
      <c r="M236" s="25">
        <f>(H239-H234)*100</f>
        <v>32.999999999999915</v>
      </c>
      <c r="P236" s="25">
        <f>100*(G239-G234)</f>
        <v>189.00000000000006</v>
      </c>
      <c r="S236" s="41">
        <f>((I239-I234)*100-36000*(I239-I234&gt;0))</f>
        <v>-6611.9999999999973</v>
      </c>
      <c r="T236" s="5">
        <f t="shared" si="41"/>
        <v>-13.22399999999999</v>
      </c>
      <c r="U236" s="5" t="b">
        <f t="shared" si="42"/>
        <v>0</v>
      </c>
      <c r="V236" s="5">
        <f t="shared" si="50"/>
        <v>0</v>
      </c>
      <c r="W236" s="5" t="e">
        <f t="shared" si="43"/>
        <v>#DIV/0!</v>
      </c>
      <c r="X236" s="1" t="e">
        <f t="shared" si="44"/>
        <v>#DIV/0!</v>
      </c>
      <c r="Z236" s="1" t="e">
        <f t="shared" si="51"/>
        <v>#DIV/0!</v>
      </c>
      <c r="AA236" s="1" t="e">
        <f t="shared" si="52"/>
        <v>#DIV/0!</v>
      </c>
      <c r="AB236" s="32">
        <f t="shared" si="47"/>
        <v>45509</v>
      </c>
      <c r="AC236" s="29">
        <f t="shared" si="48"/>
        <v>16</v>
      </c>
      <c r="AD236" s="35">
        <f t="shared" si="49"/>
        <v>53</v>
      </c>
      <c r="AE236" s="9">
        <f>AE234+(0.4*AF236-0.06*(AG239+AG234))</f>
        <v>1013.58</v>
      </c>
      <c r="AF236" s="1">
        <f>AE239-AE234</f>
        <v>-83</v>
      </c>
    </row>
    <row r="237" spans="1:33" ht="15" customHeight="1" x14ac:dyDescent="0.2">
      <c r="A237" s="3">
        <f t="shared" si="45"/>
        <v>45510</v>
      </c>
      <c r="B237" s="6">
        <f t="shared" si="46"/>
        <v>45510</v>
      </c>
      <c r="C237" s="7"/>
      <c r="D237" s="13"/>
      <c r="E237" s="13"/>
      <c r="F237" s="14"/>
      <c r="G237" s="57">
        <f>G234+0.01*(0.6*P236-0.06*(Q238+Q233))</f>
        <v>12.906000000000001</v>
      </c>
      <c r="H237" s="57">
        <f>H234+0.01*(0.6*M236-0.06*(N238+N233))</f>
        <v>6.1433999999999997</v>
      </c>
      <c r="I237" s="57">
        <f>I234+0.6*((I239-I234)-360*(I239-I234&gt;0))+(I234+0.6*((I239-I234)-360*(I239-I234&gt;0))&lt;0)*360</f>
        <v>229.15800000000002</v>
      </c>
      <c r="J237" s="58">
        <f>J234+0.6*(J239-J234)</f>
        <v>947.6</v>
      </c>
      <c r="K237" s="56">
        <v>16</v>
      </c>
      <c r="L237" s="47">
        <v>37</v>
      </c>
      <c r="M237" s="25"/>
      <c r="P237" s="25"/>
      <c r="S237" s="34"/>
      <c r="T237" s="5">
        <f t="shared" si="41"/>
        <v>-13.22399999999999</v>
      </c>
      <c r="U237" s="5" t="b">
        <f t="shared" si="42"/>
        <v>0</v>
      </c>
      <c r="V237" s="5">
        <f t="shared" si="50"/>
        <v>0</v>
      </c>
      <c r="W237" s="5" t="e">
        <f t="shared" si="43"/>
        <v>#DIV/0!</v>
      </c>
      <c r="X237" s="1" t="e">
        <f t="shared" si="44"/>
        <v>#DIV/0!</v>
      </c>
      <c r="Z237" s="1" t="e">
        <f t="shared" si="51"/>
        <v>#DIV/0!</v>
      </c>
      <c r="AA237" s="1" t="e">
        <f t="shared" si="52"/>
        <v>#DIV/0!</v>
      </c>
      <c r="AB237" s="32">
        <f t="shared" si="47"/>
        <v>45510</v>
      </c>
      <c r="AC237" s="29">
        <f t="shared" si="48"/>
        <v>16</v>
      </c>
      <c r="AD237" s="9">
        <f t="shared" si="49"/>
        <v>37</v>
      </c>
      <c r="AE237" s="9">
        <f>AE234+(0.6*AF236-0.06*(AG239+AG234))</f>
        <v>996.98</v>
      </c>
    </row>
    <row r="238" spans="1:33" ht="15" customHeight="1" x14ac:dyDescent="0.2">
      <c r="A238" s="3">
        <f t="shared" si="45"/>
        <v>45511</v>
      </c>
      <c r="B238" s="6">
        <f t="shared" si="46"/>
        <v>45511</v>
      </c>
      <c r="C238" s="39"/>
      <c r="D238" s="13"/>
      <c r="E238" s="13"/>
      <c r="F238" s="14"/>
      <c r="G238" s="57">
        <f>G234+0.01*(0.8*P236-0.04*(Q238+Q233))</f>
        <v>13.280000000000001</v>
      </c>
      <c r="H238" s="57">
        <f>H234+0.01*(0.8*M236-0.04*(N238+N233))</f>
        <v>6.2075999999999993</v>
      </c>
      <c r="I238" s="57">
        <f>I234+0.8*((I239-I234)-360*(I239-I234&gt;0))+(I234+0.8*((I239-I234)-360*(I239-I234&gt;0))&lt;0)*360</f>
        <v>215.934</v>
      </c>
      <c r="J238" s="58">
        <f>J234+0.8*(J239-J234)</f>
        <v>947.8</v>
      </c>
      <c r="K238" s="56">
        <v>16</v>
      </c>
      <c r="L238" s="47">
        <v>20</v>
      </c>
      <c r="M238" s="25"/>
      <c r="N238" s="2">
        <f>M241-M236</f>
        <v>-4.9999999999998899</v>
      </c>
      <c r="P238" s="25"/>
      <c r="Q238" s="2">
        <f>P241-P236</f>
        <v>-10.000000000000142</v>
      </c>
      <c r="S238" s="42"/>
      <c r="T238" s="5">
        <f t="shared" si="41"/>
        <v>-13.224000000000018</v>
      </c>
      <c r="U238" s="5" t="b">
        <f t="shared" si="42"/>
        <v>0</v>
      </c>
      <c r="V238" s="5">
        <f t="shared" si="50"/>
        <v>0</v>
      </c>
      <c r="W238" s="5" t="e">
        <f t="shared" si="43"/>
        <v>#DIV/0!</v>
      </c>
      <c r="X238" s="1" t="e">
        <f t="shared" si="44"/>
        <v>#DIV/0!</v>
      </c>
      <c r="Z238" s="1" t="e">
        <f t="shared" si="51"/>
        <v>#DIV/0!</v>
      </c>
      <c r="AA238" s="1" t="e">
        <f t="shared" si="52"/>
        <v>#DIV/0!</v>
      </c>
      <c r="AB238" s="32">
        <f t="shared" si="47"/>
        <v>45511</v>
      </c>
      <c r="AC238" s="29">
        <f t="shared" si="48"/>
        <v>16</v>
      </c>
      <c r="AD238" s="9">
        <f t="shared" si="49"/>
        <v>20</v>
      </c>
      <c r="AE238" s="9">
        <f>AE234+(0.8*AF236-0.04*(AG239+AG234))</f>
        <v>980.12</v>
      </c>
    </row>
    <row r="239" spans="1:33" ht="15" customHeight="1" x14ac:dyDescent="0.2">
      <c r="A239" s="17">
        <f t="shared" si="45"/>
        <v>45512</v>
      </c>
      <c r="B239" s="6">
        <f t="shared" si="46"/>
        <v>45512</v>
      </c>
      <c r="C239" s="7"/>
      <c r="D239" s="13"/>
      <c r="E239" s="13"/>
      <c r="F239" s="14"/>
      <c r="G239" s="55">
        <v>13.65</v>
      </c>
      <c r="H239" s="55">
        <v>6.27</v>
      </c>
      <c r="I239" s="55">
        <v>202.71</v>
      </c>
      <c r="J239" s="49">
        <v>948</v>
      </c>
      <c r="K239" s="56">
        <v>16</v>
      </c>
      <c r="L239" s="47">
        <v>3</v>
      </c>
      <c r="M239" s="25"/>
      <c r="P239" s="25"/>
      <c r="S239" s="42"/>
      <c r="T239" s="5">
        <f t="shared" si="41"/>
        <v>-13.22399999999999</v>
      </c>
      <c r="U239" s="5" t="b">
        <f t="shared" si="42"/>
        <v>0</v>
      </c>
      <c r="V239" s="5">
        <f t="shared" si="50"/>
        <v>0</v>
      </c>
      <c r="W239" s="5" t="e">
        <f t="shared" si="43"/>
        <v>#DIV/0!</v>
      </c>
      <c r="X239" s="1" t="e">
        <f t="shared" si="44"/>
        <v>#DIV/0!</v>
      </c>
      <c r="Z239" s="1" t="e">
        <f t="shared" si="51"/>
        <v>#DIV/0!</v>
      </c>
      <c r="AA239" s="1" t="e">
        <f t="shared" si="52"/>
        <v>#DIV/0!</v>
      </c>
      <c r="AB239" s="32">
        <f t="shared" si="47"/>
        <v>45512</v>
      </c>
      <c r="AC239" s="29">
        <f t="shared" si="48"/>
        <v>16</v>
      </c>
      <c r="AD239" s="9">
        <f t="shared" si="49"/>
        <v>3</v>
      </c>
      <c r="AE239" s="1">
        <f>SIGN(AC239)*(ABS(AC239)*60+AD239)+(AC239=0)*AD239</f>
        <v>963</v>
      </c>
      <c r="AG239" s="1">
        <f>AF241-AF236</f>
        <v>-5</v>
      </c>
    </row>
    <row r="240" spans="1:33" ht="15" customHeight="1" x14ac:dyDescent="0.2">
      <c r="A240" s="3">
        <f t="shared" si="45"/>
        <v>45513</v>
      </c>
      <c r="B240" s="6">
        <f t="shared" si="46"/>
        <v>45513</v>
      </c>
      <c r="C240" s="7"/>
      <c r="D240" s="13"/>
      <c r="E240" s="13"/>
      <c r="F240" s="14"/>
      <c r="G240" s="57">
        <f>G239+0.01*(0.2*P241-0.04*(Q243+Q238))</f>
        <v>14.016400000000001</v>
      </c>
      <c r="H240" s="57">
        <f>H239+0.01*(0.2*M241-0.04*(N243+N238))</f>
        <v>6.3295999999999992</v>
      </c>
      <c r="I240" s="57">
        <f>I239+0.2*((I244-I239)-360*(I244-I239&gt;0))+(I239+0.2*((I244-I239)-360*(I244-I239&gt;0))&lt;0)*360</f>
        <v>189.49</v>
      </c>
      <c r="J240" s="58">
        <f>J239+0.2*(J244-J239)</f>
        <v>948.2</v>
      </c>
      <c r="K240" s="56">
        <v>15</v>
      </c>
      <c r="L240" s="47">
        <v>46</v>
      </c>
      <c r="M240" s="25"/>
      <c r="O240" s="2">
        <f>N243-N238</f>
        <v>0.99999999999988631</v>
      </c>
      <c r="P240" s="25"/>
      <c r="R240" s="2">
        <f>Q243-Q238</f>
        <v>-0.99999999999963052</v>
      </c>
      <c r="S240" s="42"/>
      <c r="T240" s="5">
        <f t="shared" si="41"/>
        <v>-13.219999999999999</v>
      </c>
      <c r="U240" s="5" t="b">
        <f t="shared" si="42"/>
        <v>0</v>
      </c>
      <c r="V240" s="5">
        <f t="shared" si="50"/>
        <v>0</v>
      </c>
      <c r="W240" s="5" t="e">
        <f t="shared" si="43"/>
        <v>#DIV/0!</v>
      </c>
      <c r="X240" s="1" t="e">
        <f t="shared" si="44"/>
        <v>#DIV/0!</v>
      </c>
      <c r="Z240" s="1" t="e">
        <f t="shared" si="51"/>
        <v>#DIV/0!</v>
      </c>
      <c r="AA240" s="1" t="e">
        <f t="shared" si="52"/>
        <v>#DIV/0!</v>
      </c>
      <c r="AB240" s="32">
        <f t="shared" si="47"/>
        <v>45513</v>
      </c>
      <c r="AC240" s="29">
        <f t="shared" si="48"/>
        <v>15</v>
      </c>
      <c r="AD240" s="9">
        <f t="shared" si="49"/>
        <v>46</v>
      </c>
      <c r="AE240" s="9">
        <f>AE239+(0.2*AF241-0.04*(AG244+AG239))</f>
        <v>945.88</v>
      </c>
    </row>
    <row r="241" spans="1:33" ht="15" customHeight="1" x14ac:dyDescent="0.2">
      <c r="A241" s="3">
        <f t="shared" si="45"/>
        <v>45514</v>
      </c>
      <c r="B241" s="6">
        <f t="shared" si="46"/>
        <v>45514</v>
      </c>
      <c r="C241" s="7"/>
      <c r="D241" s="13"/>
      <c r="E241" s="13"/>
      <c r="F241" s="14"/>
      <c r="G241" s="57">
        <f>G239+0.01*(0.4*P241-0.06*(Q243+Q238))</f>
        <v>14.3786</v>
      </c>
      <c r="H241" s="57">
        <f>H239+0.01*(0.4*M241-0.06*(N243+N238))</f>
        <v>6.3873999999999995</v>
      </c>
      <c r="I241" s="57">
        <f>I239+0.4*((I244-I239)-360*(I244-I239&gt;0))+(I239+0.4*((I244-I239)-360*(I244-I239&gt;0))&lt;0)*360</f>
        <v>176.27</v>
      </c>
      <c r="J241" s="58">
        <f>J239+0.4*(J244-J239)</f>
        <v>948.4</v>
      </c>
      <c r="K241" s="56">
        <v>15</v>
      </c>
      <c r="L241" s="47">
        <v>29</v>
      </c>
      <c r="M241" s="25">
        <f>(H244-H239)*100</f>
        <v>28.000000000000025</v>
      </c>
      <c r="P241" s="25">
        <f>100*(G244-G239)</f>
        <v>178.99999999999991</v>
      </c>
      <c r="S241" s="41">
        <f>((I244-I239)*100-36000*(I244-I239&gt;0))</f>
        <v>-6609.9999999999991</v>
      </c>
      <c r="T241" s="5">
        <f t="shared" si="41"/>
        <v>-13.219999999999999</v>
      </c>
      <c r="U241" s="5" t="b">
        <f t="shared" si="42"/>
        <v>0</v>
      </c>
      <c r="V241" s="5">
        <f t="shared" si="50"/>
        <v>0</v>
      </c>
      <c r="W241" s="5" t="e">
        <f t="shared" si="43"/>
        <v>#DIV/0!</v>
      </c>
      <c r="X241" s="1" t="e">
        <f t="shared" si="44"/>
        <v>#DIV/0!</v>
      </c>
      <c r="Z241" s="1" t="e">
        <f t="shared" si="51"/>
        <v>#DIV/0!</v>
      </c>
      <c r="AA241" s="1" t="e">
        <f t="shared" si="52"/>
        <v>#DIV/0!</v>
      </c>
      <c r="AB241" s="32">
        <f t="shared" si="47"/>
        <v>45514</v>
      </c>
      <c r="AC241" s="29">
        <f t="shared" si="48"/>
        <v>15</v>
      </c>
      <c r="AD241" s="9">
        <f t="shared" si="49"/>
        <v>29</v>
      </c>
      <c r="AE241" s="9">
        <f>AE239+(0.4*AF241-0.06*(AG244+AG239))</f>
        <v>928.52</v>
      </c>
      <c r="AF241" s="1">
        <f>AE244-AE239</f>
        <v>-88</v>
      </c>
    </row>
    <row r="242" spans="1:33" ht="15" customHeight="1" x14ac:dyDescent="0.2">
      <c r="A242" s="3">
        <f t="shared" si="45"/>
        <v>45515</v>
      </c>
      <c r="B242" s="6">
        <f t="shared" si="46"/>
        <v>45515</v>
      </c>
      <c r="C242" s="7"/>
      <c r="D242" s="13"/>
      <c r="E242" s="13"/>
      <c r="F242" s="14"/>
      <c r="G242" s="57">
        <f>G239+0.01*(0.6*P241-0.06*(Q243+Q238))</f>
        <v>14.736599999999999</v>
      </c>
      <c r="H242" s="57">
        <f>H239+0.01*(0.6*M241-0.06*(N243+N238))</f>
        <v>6.4433999999999996</v>
      </c>
      <c r="I242" s="57">
        <f>I239+0.6*((I244-I239)-360*(I244-I239&gt;0))+(I239+0.6*((I244-I239)-360*(I244-I239&gt;0))&lt;0)*360</f>
        <v>163.05000000000001</v>
      </c>
      <c r="J242" s="58">
        <f>J239+0.6*(J244-J239)</f>
        <v>948.6</v>
      </c>
      <c r="K242" s="56">
        <v>15</v>
      </c>
      <c r="L242" s="47">
        <v>11</v>
      </c>
      <c r="M242" s="25"/>
      <c r="P242" s="25"/>
      <c r="S242" s="42"/>
      <c r="T242" s="5">
        <f t="shared" si="41"/>
        <v>-13.219999999999999</v>
      </c>
      <c r="U242" s="5" t="b">
        <f t="shared" si="42"/>
        <v>0</v>
      </c>
      <c r="V242" s="5">
        <f t="shared" si="50"/>
        <v>0</v>
      </c>
      <c r="W242" s="5" t="e">
        <f t="shared" si="43"/>
        <v>#DIV/0!</v>
      </c>
      <c r="X242" s="1" t="e">
        <f t="shared" si="44"/>
        <v>#DIV/0!</v>
      </c>
      <c r="Z242" s="1" t="e">
        <f t="shared" si="51"/>
        <v>#DIV/0!</v>
      </c>
      <c r="AA242" s="1" t="e">
        <f t="shared" si="52"/>
        <v>#DIV/0!</v>
      </c>
      <c r="AB242" s="32">
        <f t="shared" si="47"/>
        <v>45515</v>
      </c>
      <c r="AC242" s="29">
        <f t="shared" si="48"/>
        <v>15</v>
      </c>
      <c r="AD242" s="9">
        <f t="shared" si="49"/>
        <v>11</v>
      </c>
      <c r="AE242" s="9">
        <f>AE239+(0.6*AF241-0.06*(AG244+AG239))</f>
        <v>910.92</v>
      </c>
    </row>
    <row r="243" spans="1:33" ht="15" customHeight="1" x14ac:dyDescent="0.2">
      <c r="A243" s="3">
        <f t="shared" si="45"/>
        <v>45516</v>
      </c>
      <c r="B243" s="6">
        <f t="shared" si="46"/>
        <v>45516</v>
      </c>
      <c r="C243" s="7"/>
      <c r="D243" s="13"/>
      <c r="E243" s="13"/>
      <c r="F243" s="14"/>
      <c r="G243" s="57">
        <f>G239+0.01*(0.8*P241-0.04*(Q243+Q238))</f>
        <v>15.090399999999999</v>
      </c>
      <c r="H243" s="57">
        <f>H239+0.01*(0.8*M241-0.04*(N243+N238))</f>
        <v>6.4975999999999994</v>
      </c>
      <c r="I243" s="57">
        <f>I239+0.8*((I244-I239)-360*(I244-I239&gt;0))+(I239+0.8*((I244-I239)-360*(I244-I239&gt;0))&lt;0)*360</f>
        <v>149.83000000000001</v>
      </c>
      <c r="J243" s="58">
        <f>J239+0.8*(J244-J239)</f>
        <v>948.8</v>
      </c>
      <c r="K243" s="56">
        <v>14</v>
      </c>
      <c r="L243" s="47">
        <v>53</v>
      </c>
      <c r="M243" s="25"/>
      <c r="N243" s="2">
        <f>M246-M241</f>
        <v>-4.0000000000000036</v>
      </c>
      <c r="P243" s="25"/>
      <c r="Q243" s="2">
        <f>P246-P241</f>
        <v>-10.999999999999773</v>
      </c>
      <c r="S243" s="42"/>
      <c r="T243" s="5">
        <f t="shared" si="41"/>
        <v>-13.219999999999999</v>
      </c>
      <c r="U243" s="5" t="b">
        <f t="shared" si="42"/>
        <v>0</v>
      </c>
      <c r="V243" s="5">
        <f t="shared" si="50"/>
        <v>0</v>
      </c>
      <c r="W243" s="5" t="e">
        <f t="shared" si="43"/>
        <v>#DIV/0!</v>
      </c>
      <c r="X243" s="1" t="e">
        <f t="shared" si="44"/>
        <v>#DIV/0!</v>
      </c>
      <c r="Z243" s="1" t="e">
        <f t="shared" si="51"/>
        <v>#DIV/0!</v>
      </c>
      <c r="AA243" s="1" t="e">
        <f t="shared" si="52"/>
        <v>#DIV/0!</v>
      </c>
      <c r="AB243" s="32">
        <f t="shared" si="47"/>
        <v>45516</v>
      </c>
      <c r="AC243" s="29">
        <f t="shared" si="48"/>
        <v>14</v>
      </c>
      <c r="AD243" s="9">
        <f t="shared" si="49"/>
        <v>53</v>
      </c>
      <c r="AE243" s="9">
        <f>AE239+(0.8*AF241-0.04*(AG244+AG239))</f>
        <v>893.08</v>
      </c>
    </row>
    <row r="244" spans="1:33" ht="15" customHeight="1" x14ac:dyDescent="0.2">
      <c r="A244" s="17">
        <f t="shared" si="45"/>
        <v>45517</v>
      </c>
      <c r="B244" s="6">
        <f t="shared" si="46"/>
        <v>45517</v>
      </c>
      <c r="C244" s="7"/>
      <c r="D244" s="13"/>
      <c r="E244" s="13"/>
      <c r="F244" s="14"/>
      <c r="G244" s="55">
        <v>15.44</v>
      </c>
      <c r="H244" s="55">
        <v>6.55</v>
      </c>
      <c r="I244" s="55">
        <v>136.61000000000001</v>
      </c>
      <c r="J244" s="49">
        <v>949</v>
      </c>
      <c r="K244" s="56">
        <v>14</v>
      </c>
      <c r="L244" s="47">
        <v>35</v>
      </c>
      <c r="M244" s="25"/>
      <c r="P244" s="25"/>
      <c r="S244" s="42"/>
      <c r="T244" s="5">
        <f t="shared" si="41"/>
        <v>-13.219999999999999</v>
      </c>
      <c r="U244" s="5" t="b">
        <f t="shared" si="42"/>
        <v>0</v>
      </c>
      <c r="V244" s="5">
        <f t="shared" si="50"/>
        <v>0</v>
      </c>
      <c r="W244" s="5" t="e">
        <f t="shared" si="43"/>
        <v>#DIV/0!</v>
      </c>
      <c r="X244" s="1" t="e">
        <f t="shared" si="44"/>
        <v>#DIV/0!</v>
      </c>
      <c r="Z244" s="1" t="e">
        <f t="shared" si="51"/>
        <v>#DIV/0!</v>
      </c>
      <c r="AA244" s="1" t="e">
        <f t="shared" si="52"/>
        <v>#DIV/0!</v>
      </c>
      <c r="AB244" s="32">
        <f t="shared" si="47"/>
        <v>45517</v>
      </c>
      <c r="AC244" s="29">
        <f t="shared" si="48"/>
        <v>14</v>
      </c>
      <c r="AD244" s="9">
        <f t="shared" si="49"/>
        <v>35</v>
      </c>
      <c r="AE244" s="1">
        <f>SIGN(AC244)*(ABS(AC244)*60+AD244)+(AC244=0)*AD244</f>
        <v>875</v>
      </c>
      <c r="AG244" s="1">
        <f>AF246-AF241</f>
        <v>-7</v>
      </c>
    </row>
    <row r="245" spans="1:33" ht="15" customHeight="1" x14ac:dyDescent="0.2">
      <c r="A245" s="3">
        <f t="shared" si="45"/>
        <v>45518</v>
      </c>
      <c r="B245" s="6">
        <f t="shared" si="46"/>
        <v>45518</v>
      </c>
      <c r="C245" s="7"/>
      <c r="D245" s="13"/>
      <c r="E245" s="13"/>
      <c r="F245" s="14"/>
      <c r="G245" s="57">
        <f>G244+0.01*(0.2*P246-0.04*(Q248+Q243))</f>
        <v>15.785600000000001</v>
      </c>
      <c r="H245" s="57">
        <f>H244+0.01*(0.2*M246-0.04*(N248+N243))</f>
        <v>6.6015999999999995</v>
      </c>
      <c r="I245" s="57">
        <f>I244+0.2*((I249-I244)-360*(I249-I244&gt;0))+(I244+0.2*((I249-I244)-360*(I249-I244&gt;0))&lt;0)*360</f>
        <v>123.39200000000001</v>
      </c>
      <c r="J245" s="58">
        <f>J244+0.2*(J249-J244)</f>
        <v>949.2</v>
      </c>
      <c r="K245" s="56">
        <v>14</v>
      </c>
      <c r="L245" s="47">
        <v>16</v>
      </c>
      <c r="M245" s="25"/>
      <c r="O245" s="2">
        <f>N248-N243</f>
        <v>-0.99999999999997868</v>
      </c>
      <c r="P245" s="25"/>
      <c r="R245" s="2">
        <f>Q248-Q243</f>
        <v>-2.0000000000003126</v>
      </c>
      <c r="S245" s="42"/>
      <c r="T245" s="5">
        <f t="shared" si="41"/>
        <v>-13.218000000000004</v>
      </c>
      <c r="U245" s="5" t="b">
        <f t="shared" si="42"/>
        <v>0</v>
      </c>
      <c r="V245" s="5">
        <f t="shared" si="50"/>
        <v>0</v>
      </c>
      <c r="W245" s="5" t="e">
        <f t="shared" si="43"/>
        <v>#DIV/0!</v>
      </c>
      <c r="X245" s="1" t="e">
        <f t="shared" si="44"/>
        <v>#DIV/0!</v>
      </c>
      <c r="Z245" s="1" t="e">
        <f t="shared" si="51"/>
        <v>#DIV/0!</v>
      </c>
      <c r="AA245" s="1" t="e">
        <f t="shared" si="52"/>
        <v>#DIV/0!</v>
      </c>
      <c r="AB245" s="32">
        <f t="shared" si="47"/>
        <v>45518</v>
      </c>
      <c r="AC245" s="29">
        <f t="shared" si="48"/>
        <v>14</v>
      </c>
      <c r="AD245" s="9">
        <f t="shared" si="49"/>
        <v>16</v>
      </c>
      <c r="AE245" s="9">
        <f>AE244+(0.2*AF246-0.04*(AG249+AG244))</f>
        <v>856.44</v>
      </c>
    </row>
    <row r="246" spans="1:33" ht="15" customHeight="1" x14ac:dyDescent="0.2">
      <c r="A246" s="3">
        <f t="shared" si="45"/>
        <v>45519</v>
      </c>
      <c r="B246" s="6">
        <f t="shared" si="46"/>
        <v>45519</v>
      </c>
      <c r="C246" s="7"/>
      <c r="D246" s="13"/>
      <c r="E246" s="13"/>
      <c r="F246" s="14"/>
      <c r="G246" s="57">
        <f>G244+0.01*(0.4*P246-0.06*(Q248+Q243))</f>
        <v>16.1264</v>
      </c>
      <c r="H246" s="57">
        <f>H244+0.01*(0.4*M246-0.06*(N248+N243))</f>
        <v>6.6513999999999998</v>
      </c>
      <c r="I246" s="57">
        <f>I244+0.4*((I249-I244)-360*(I249-I244&gt;0))+(I244+0.4*((I249-I244)-360*(I249-I244&gt;0))&lt;0)*360</f>
        <v>110.17400000000001</v>
      </c>
      <c r="J246" s="58">
        <f>J244+0.4*(J249-J244)</f>
        <v>949.4</v>
      </c>
      <c r="K246" s="56">
        <v>13</v>
      </c>
      <c r="L246" s="47">
        <v>57</v>
      </c>
      <c r="M246" s="25">
        <f>(H249-H244)*100</f>
        <v>24.000000000000021</v>
      </c>
      <c r="P246" s="25">
        <f>100*(G249-G244)</f>
        <v>168.00000000000014</v>
      </c>
      <c r="S246" s="41">
        <f>((I249-I244)*100-36000*(I249-I244&gt;0))</f>
        <v>-6609.0000000000018</v>
      </c>
      <c r="T246" s="5">
        <f t="shared" si="41"/>
        <v>-13.218000000000004</v>
      </c>
      <c r="U246" s="5" t="b">
        <f t="shared" si="42"/>
        <v>0</v>
      </c>
      <c r="V246" s="5">
        <f t="shared" si="50"/>
        <v>0</v>
      </c>
      <c r="W246" s="5" t="e">
        <f t="shared" si="43"/>
        <v>#DIV/0!</v>
      </c>
      <c r="X246" s="1" t="e">
        <f t="shared" si="44"/>
        <v>#DIV/0!</v>
      </c>
      <c r="Z246" s="1" t="e">
        <f t="shared" si="51"/>
        <v>#DIV/0!</v>
      </c>
      <c r="AA246" s="1" t="e">
        <f t="shared" si="52"/>
        <v>#DIV/0!</v>
      </c>
      <c r="AB246" s="32">
        <f t="shared" si="47"/>
        <v>45519</v>
      </c>
      <c r="AC246" s="29">
        <f t="shared" si="48"/>
        <v>13</v>
      </c>
      <c r="AD246" s="35">
        <f t="shared" si="49"/>
        <v>57</v>
      </c>
      <c r="AE246" s="9">
        <f>AE244+(0.4*AF246-0.06*(AG249+AG244))</f>
        <v>837.66</v>
      </c>
      <c r="AF246" s="1">
        <f>AE249-AE244</f>
        <v>-95</v>
      </c>
    </row>
    <row r="247" spans="1:33" ht="15" customHeight="1" x14ac:dyDescent="0.2">
      <c r="A247" s="3">
        <f t="shared" si="45"/>
        <v>45520</v>
      </c>
      <c r="B247" s="6">
        <f t="shared" si="46"/>
        <v>45520</v>
      </c>
      <c r="C247" s="7"/>
      <c r="D247" s="13"/>
      <c r="E247" s="13"/>
      <c r="F247" s="14"/>
      <c r="G247" s="57">
        <f>G244+0.01*(0.6*P246-0.06*(Q248+Q243))</f>
        <v>16.462399999999999</v>
      </c>
      <c r="H247" s="57">
        <f>H244+0.01*(0.6*M246-0.06*(N248+N243))</f>
        <v>6.6993999999999998</v>
      </c>
      <c r="I247" s="57">
        <f>I244+0.6*((I249-I244)-360*(I249-I244&gt;0))+(I244+0.6*((I249-I244)-360*(I249-I244&gt;0))&lt;0)*360</f>
        <v>96.956000000000003</v>
      </c>
      <c r="J247" s="58">
        <f>J244+0.6*(J249-J244)</f>
        <v>949.6</v>
      </c>
      <c r="K247" s="56">
        <v>13</v>
      </c>
      <c r="L247" s="47">
        <v>39</v>
      </c>
      <c r="M247" s="25"/>
      <c r="P247" s="25"/>
      <c r="S247" s="42"/>
      <c r="T247" s="5">
        <f t="shared" si="41"/>
        <v>-13.218000000000004</v>
      </c>
      <c r="U247" s="5" t="b">
        <f t="shared" si="42"/>
        <v>0</v>
      </c>
      <c r="V247" s="5">
        <f t="shared" si="50"/>
        <v>0</v>
      </c>
      <c r="W247" s="5" t="e">
        <f t="shared" si="43"/>
        <v>#DIV/0!</v>
      </c>
      <c r="X247" s="1" t="e">
        <f t="shared" si="44"/>
        <v>#DIV/0!</v>
      </c>
      <c r="Z247" s="1" t="e">
        <f t="shared" si="51"/>
        <v>#DIV/0!</v>
      </c>
      <c r="AA247" s="1" t="e">
        <f t="shared" si="52"/>
        <v>#DIV/0!</v>
      </c>
      <c r="AB247" s="32">
        <f t="shared" si="47"/>
        <v>45520</v>
      </c>
      <c r="AC247" s="29">
        <f t="shared" si="48"/>
        <v>13</v>
      </c>
      <c r="AD247" s="35">
        <f t="shared" si="49"/>
        <v>39</v>
      </c>
      <c r="AE247" s="9">
        <f>AE244+(0.6*AF246-0.06*(AG249+AG244))</f>
        <v>818.66</v>
      </c>
    </row>
    <row r="248" spans="1:33" ht="15" customHeight="1" x14ac:dyDescent="0.2">
      <c r="A248" s="3">
        <f t="shared" si="45"/>
        <v>45521</v>
      </c>
      <c r="B248" s="6">
        <f t="shared" si="46"/>
        <v>45521</v>
      </c>
      <c r="C248" s="7"/>
      <c r="D248" s="13"/>
      <c r="E248" s="13"/>
      <c r="F248" s="14"/>
      <c r="G248" s="57">
        <f>G244+0.01*(0.8*P246-0.04*(Q248+Q243))</f>
        <v>16.793600000000001</v>
      </c>
      <c r="H248" s="57">
        <f>H244+0.01*(0.8*M246-0.04*(N248+N243))</f>
        <v>6.7455999999999996</v>
      </c>
      <c r="I248" s="57">
        <f>I244+0.8*((I249-I244)-360*(I249-I244&gt;0))+(I244+0.8*((I249-I244)-360*(I249-I244&gt;0))&lt;0)*360</f>
        <v>83.738</v>
      </c>
      <c r="J248" s="58">
        <f>J244+0.8*(J249-J244)</f>
        <v>949.8</v>
      </c>
      <c r="K248" s="56">
        <v>13</v>
      </c>
      <c r="L248" s="47">
        <v>19</v>
      </c>
      <c r="M248" s="25"/>
      <c r="N248" s="2">
        <f>M251-M246</f>
        <v>-4.9999999999999822</v>
      </c>
      <c r="P248" s="25"/>
      <c r="Q248" s="2">
        <f>P251-P246</f>
        <v>-13.000000000000085</v>
      </c>
      <c r="S248" s="42"/>
      <c r="T248" s="5">
        <f t="shared" si="41"/>
        <v>-13.218000000000004</v>
      </c>
      <c r="U248" s="5" t="b">
        <f t="shared" si="42"/>
        <v>0</v>
      </c>
      <c r="V248" s="5">
        <f t="shared" si="50"/>
        <v>0</v>
      </c>
      <c r="W248" s="5" t="e">
        <f t="shared" si="43"/>
        <v>#DIV/0!</v>
      </c>
      <c r="X248" s="1" t="e">
        <f t="shared" si="44"/>
        <v>#DIV/0!</v>
      </c>
      <c r="Z248" s="1" t="e">
        <f t="shared" si="51"/>
        <v>#DIV/0!</v>
      </c>
      <c r="AA248" s="1" t="e">
        <f t="shared" si="52"/>
        <v>#DIV/0!</v>
      </c>
      <c r="AB248" s="32">
        <f t="shared" si="47"/>
        <v>45521</v>
      </c>
      <c r="AC248" s="29">
        <f t="shared" si="48"/>
        <v>13</v>
      </c>
      <c r="AD248" s="9">
        <f t="shared" si="49"/>
        <v>19</v>
      </c>
      <c r="AE248" s="9">
        <f>AE244+(0.8*AF246-0.04*(AG249+AG244))</f>
        <v>799.44</v>
      </c>
    </row>
    <row r="249" spans="1:33" ht="15" customHeight="1" x14ac:dyDescent="0.2">
      <c r="A249" s="17">
        <f t="shared" si="45"/>
        <v>45522</v>
      </c>
      <c r="B249" s="6">
        <f t="shared" si="46"/>
        <v>45522</v>
      </c>
      <c r="C249" s="39"/>
      <c r="D249" s="13"/>
      <c r="E249" s="13"/>
      <c r="F249" s="14"/>
      <c r="G249" s="55">
        <v>17.12</v>
      </c>
      <c r="H249" s="55">
        <v>6.79</v>
      </c>
      <c r="I249" s="55">
        <v>70.52</v>
      </c>
      <c r="J249" s="49">
        <v>950</v>
      </c>
      <c r="K249" s="56">
        <v>13</v>
      </c>
      <c r="L249" s="47">
        <v>0</v>
      </c>
      <c r="M249" s="25"/>
      <c r="P249" s="25"/>
      <c r="S249" s="42"/>
      <c r="T249" s="5">
        <f t="shared" si="41"/>
        <v>-13.218000000000004</v>
      </c>
      <c r="U249" s="5" t="b">
        <f t="shared" si="42"/>
        <v>0</v>
      </c>
      <c r="V249" s="5">
        <f t="shared" si="50"/>
        <v>0</v>
      </c>
      <c r="W249" s="5" t="e">
        <f t="shared" si="43"/>
        <v>#DIV/0!</v>
      </c>
      <c r="X249" s="1" t="e">
        <f t="shared" si="44"/>
        <v>#DIV/0!</v>
      </c>
      <c r="Z249" s="1" t="e">
        <f t="shared" si="51"/>
        <v>#DIV/0!</v>
      </c>
      <c r="AA249" s="1" t="e">
        <f t="shared" si="52"/>
        <v>#DIV/0!</v>
      </c>
      <c r="AB249" s="32">
        <f t="shared" si="47"/>
        <v>45522</v>
      </c>
      <c r="AC249" s="29">
        <f t="shared" si="48"/>
        <v>13</v>
      </c>
      <c r="AD249" s="9">
        <f t="shared" si="49"/>
        <v>0</v>
      </c>
      <c r="AE249" s="1">
        <f>SIGN(AC249)*(ABS(AC249)*60+AD249)+(AC249=0)*AD249</f>
        <v>780</v>
      </c>
      <c r="AG249" s="1">
        <f>AF251-AF246</f>
        <v>-4</v>
      </c>
    </row>
    <row r="250" spans="1:33" ht="15" customHeight="1" x14ac:dyDescent="0.2">
      <c r="A250" s="3">
        <f t="shared" si="45"/>
        <v>45523</v>
      </c>
      <c r="B250" s="6">
        <f t="shared" si="46"/>
        <v>45523</v>
      </c>
      <c r="C250" s="7"/>
      <c r="D250" s="13"/>
      <c r="E250" s="13"/>
      <c r="F250" s="14"/>
      <c r="G250" s="57">
        <f>G249+0.01*(0.2*P251-0.04*(Q253+Q248))</f>
        <v>17.440000000000001</v>
      </c>
      <c r="H250" s="57">
        <f>H249+0.01*(0.2*M251-0.04*(N253+N248))</f>
        <v>6.8319999999999999</v>
      </c>
      <c r="I250" s="57">
        <f>I249+0.2*((I254-I249)-360*(I254-I249&gt;0))+(I249+0.2*((I254-I249)-360*(I254-I249&gt;0))&lt;0)*360</f>
        <v>57.303999999999995</v>
      </c>
      <c r="J250" s="58">
        <f>J249+0.2*(J254-J249)</f>
        <v>950.2</v>
      </c>
      <c r="K250" s="56">
        <v>12</v>
      </c>
      <c r="L250" s="47">
        <v>41</v>
      </c>
      <c r="M250" s="25"/>
      <c r="O250" s="2">
        <f>N253-N248</f>
        <v>-8.8817841970012523E-14</v>
      </c>
      <c r="P250" s="25"/>
      <c r="R250" s="2">
        <f>Q253-Q248</f>
        <v>1</v>
      </c>
      <c r="S250" s="42"/>
      <c r="T250" s="5">
        <f t="shared" si="41"/>
        <v>-13.216000000000001</v>
      </c>
      <c r="U250" s="5" t="b">
        <f t="shared" si="42"/>
        <v>0</v>
      </c>
      <c r="V250" s="5">
        <f t="shared" si="50"/>
        <v>0</v>
      </c>
      <c r="W250" s="5" t="e">
        <f t="shared" si="43"/>
        <v>#DIV/0!</v>
      </c>
      <c r="X250" s="1" t="e">
        <f t="shared" si="44"/>
        <v>#DIV/0!</v>
      </c>
      <c r="Z250" s="1" t="e">
        <f t="shared" si="51"/>
        <v>#DIV/0!</v>
      </c>
      <c r="AA250" s="1" t="e">
        <f t="shared" si="52"/>
        <v>#DIV/0!</v>
      </c>
      <c r="AB250" s="32">
        <f t="shared" si="47"/>
        <v>45523</v>
      </c>
      <c r="AC250" s="29">
        <f t="shared" si="48"/>
        <v>12</v>
      </c>
      <c r="AD250" s="9">
        <f t="shared" si="49"/>
        <v>41</v>
      </c>
      <c r="AE250" s="9">
        <f>AE249+(0.2*AF251-0.04*(AG254+AG249))</f>
        <v>760.56</v>
      </c>
    </row>
    <row r="251" spans="1:33" ht="15" customHeight="1" x14ac:dyDescent="0.2">
      <c r="A251" s="3">
        <f t="shared" si="45"/>
        <v>45524</v>
      </c>
      <c r="B251" s="6">
        <f t="shared" si="46"/>
        <v>45524</v>
      </c>
      <c r="C251" s="7"/>
      <c r="D251" s="13"/>
      <c r="E251" s="13"/>
      <c r="F251" s="14"/>
      <c r="G251" s="57">
        <f>G249+0.01*(0.4*P251-0.06*(Q253+Q248))</f>
        <v>17.755000000000003</v>
      </c>
      <c r="H251" s="57">
        <f>H249+0.01*(0.4*M251-0.06*(N253+N248))</f>
        <v>6.8719999999999999</v>
      </c>
      <c r="I251" s="57">
        <f>I249+0.4*((I254-I249)-360*(I254-I249&gt;0))+(I249+0.4*((I254-I249)-360*(I254-I249&gt;0))&lt;0)*360</f>
        <v>44.087999999999994</v>
      </c>
      <c r="J251" s="58">
        <f>J249+0.4*(J254-J249)</f>
        <v>950.4</v>
      </c>
      <c r="K251" s="56">
        <v>12</v>
      </c>
      <c r="L251" s="47">
        <v>21</v>
      </c>
      <c r="M251" s="25">
        <f>(H254-H249)*100</f>
        <v>19.000000000000039</v>
      </c>
      <c r="P251" s="25">
        <f>100*(G254-G249)</f>
        <v>155.00000000000006</v>
      </c>
      <c r="S251" s="41">
        <f>((I254-I249)*100-36000*(I254-I249&gt;0))</f>
        <v>-6608</v>
      </c>
      <c r="T251" s="5">
        <f t="shared" si="41"/>
        <v>-13.216000000000001</v>
      </c>
      <c r="U251" s="5" t="b">
        <f t="shared" si="42"/>
        <v>0</v>
      </c>
      <c r="V251" s="5">
        <f t="shared" si="50"/>
        <v>0</v>
      </c>
      <c r="W251" s="5" t="e">
        <f t="shared" si="43"/>
        <v>#DIV/0!</v>
      </c>
      <c r="X251" s="1" t="e">
        <f t="shared" si="44"/>
        <v>#DIV/0!</v>
      </c>
      <c r="Z251" s="1" t="e">
        <f t="shared" si="51"/>
        <v>#DIV/0!</v>
      </c>
      <c r="AA251" s="1" t="e">
        <f t="shared" si="52"/>
        <v>#DIV/0!</v>
      </c>
      <c r="AB251" s="32">
        <f t="shared" si="47"/>
        <v>45524</v>
      </c>
      <c r="AC251" s="29">
        <f t="shared" si="48"/>
        <v>12</v>
      </c>
      <c r="AD251" s="35">
        <f t="shared" si="49"/>
        <v>21</v>
      </c>
      <c r="AE251" s="9">
        <f>AE249+(0.4*AF251-0.06*(AG254+AG249))</f>
        <v>740.94</v>
      </c>
      <c r="AF251" s="1">
        <f>AE254-AE249</f>
        <v>-99</v>
      </c>
    </row>
    <row r="252" spans="1:33" ht="15" customHeight="1" x14ac:dyDescent="0.2">
      <c r="A252" s="3">
        <f t="shared" si="45"/>
        <v>45525</v>
      </c>
      <c r="B252" s="6">
        <f t="shared" si="46"/>
        <v>45525</v>
      </c>
      <c r="C252" s="7"/>
      <c r="D252" s="13"/>
      <c r="E252" s="13"/>
      <c r="F252" s="14"/>
      <c r="G252" s="57">
        <f>G249+0.01*(0.6*P251-0.06*(Q253+Q248))</f>
        <v>18.065000000000001</v>
      </c>
      <c r="H252" s="57">
        <f>H249+0.01*(0.6*M251-0.06*(N253+N248))</f>
        <v>6.91</v>
      </c>
      <c r="I252" s="57">
        <f>I249+0.6*((I254-I249)-360*(I254-I249&gt;0))+(I249+0.6*((I254-I249)-360*(I254-I249&gt;0))&lt;0)*360</f>
        <v>30.872</v>
      </c>
      <c r="J252" s="58">
        <f>J249+0.6*(J254-J249)</f>
        <v>950.6</v>
      </c>
      <c r="K252" s="56">
        <v>12</v>
      </c>
      <c r="L252" s="47">
        <v>1</v>
      </c>
      <c r="M252" s="25"/>
      <c r="P252" s="25"/>
      <c r="S252" s="42"/>
      <c r="T252" s="5">
        <f t="shared" si="41"/>
        <v>-13.215999999999994</v>
      </c>
      <c r="U252" s="5" t="b">
        <f t="shared" si="42"/>
        <v>0</v>
      </c>
      <c r="V252" s="5">
        <f t="shared" si="50"/>
        <v>0</v>
      </c>
      <c r="W252" s="5" t="e">
        <f t="shared" si="43"/>
        <v>#DIV/0!</v>
      </c>
      <c r="X252" s="1" t="e">
        <f t="shared" si="44"/>
        <v>#DIV/0!</v>
      </c>
      <c r="Z252" s="1" t="e">
        <f t="shared" si="51"/>
        <v>#DIV/0!</v>
      </c>
      <c r="AA252" s="1" t="e">
        <f t="shared" si="52"/>
        <v>#DIV/0!</v>
      </c>
      <c r="AB252" s="32">
        <f t="shared" si="47"/>
        <v>45525</v>
      </c>
      <c r="AC252" s="29">
        <f t="shared" si="48"/>
        <v>12</v>
      </c>
      <c r="AD252" s="35">
        <f t="shared" si="49"/>
        <v>1</v>
      </c>
      <c r="AE252" s="9">
        <f>AE249+(0.6*AF251-0.06*(AG254+AG249))</f>
        <v>721.14</v>
      </c>
    </row>
    <row r="253" spans="1:33" ht="15" customHeight="1" x14ac:dyDescent="0.2">
      <c r="A253" s="3">
        <f t="shared" si="45"/>
        <v>45526</v>
      </c>
      <c r="B253" s="6">
        <f t="shared" si="46"/>
        <v>45526</v>
      </c>
      <c r="C253" s="7"/>
      <c r="D253" s="13"/>
      <c r="E253" s="13"/>
      <c r="F253" s="14"/>
      <c r="G253" s="57">
        <f>G249+0.01*(0.8*P251-0.04*(Q253+Q248))</f>
        <v>18.37</v>
      </c>
      <c r="H253" s="57">
        <f>H249+0.01*(0.8*M251-0.04*(N253+N248))</f>
        <v>6.9460000000000006</v>
      </c>
      <c r="I253" s="57">
        <f>I249+0.8*((I254-I249)-360*(I254-I249&gt;0))+(I249+0.8*((I254-I249)-360*(I254-I249&gt;0))&lt;0)*360</f>
        <v>17.655999999999992</v>
      </c>
      <c r="J253" s="58">
        <f>J249+0.8*(J254-J249)</f>
        <v>950.8</v>
      </c>
      <c r="K253" s="56">
        <v>11</v>
      </c>
      <c r="L253" s="47">
        <v>41</v>
      </c>
      <c r="M253" s="25"/>
      <c r="N253" s="2">
        <f>M256-M251</f>
        <v>-5.0000000000000711</v>
      </c>
      <c r="P253" s="25"/>
      <c r="Q253" s="2">
        <f>P256-P251</f>
        <v>-12.000000000000085</v>
      </c>
      <c r="S253" s="42"/>
      <c r="T253" s="5">
        <f t="shared" si="41"/>
        <v>-13.216000000000008</v>
      </c>
      <c r="U253" s="5" t="b">
        <f t="shared" si="42"/>
        <v>0</v>
      </c>
      <c r="V253" s="5">
        <f t="shared" si="50"/>
        <v>0</v>
      </c>
      <c r="W253" s="5" t="e">
        <f t="shared" si="43"/>
        <v>#DIV/0!</v>
      </c>
      <c r="X253" s="1" t="e">
        <f t="shared" si="44"/>
        <v>#DIV/0!</v>
      </c>
      <c r="Z253" s="1" t="e">
        <f t="shared" si="51"/>
        <v>#DIV/0!</v>
      </c>
      <c r="AA253" s="1" t="e">
        <f t="shared" si="52"/>
        <v>#DIV/0!</v>
      </c>
      <c r="AB253" s="32">
        <f t="shared" si="47"/>
        <v>45526</v>
      </c>
      <c r="AC253" s="29">
        <f t="shared" si="48"/>
        <v>11</v>
      </c>
      <c r="AD253" s="9">
        <f t="shared" si="49"/>
        <v>41</v>
      </c>
      <c r="AE253" s="9">
        <f>AE249+(0.8*AF251-0.04*(AG254+AG249))</f>
        <v>701.16</v>
      </c>
    </row>
    <row r="254" spans="1:33" ht="15" customHeight="1" x14ac:dyDescent="0.2">
      <c r="A254" s="17">
        <f t="shared" si="45"/>
        <v>45527</v>
      </c>
      <c r="B254" s="6">
        <f t="shared" si="46"/>
        <v>45527</v>
      </c>
      <c r="C254" s="7">
        <v>2288</v>
      </c>
      <c r="D254" s="13"/>
      <c r="E254" s="13"/>
      <c r="F254" s="14"/>
      <c r="G254" s="55">
        <v>18.670000000000002</v>
      </c>
      <c r="H254" s="55">
        <v>6.98</v>
      </c>
      <c r="I254" s="55">
        <v>4.4400000000000004</v>
      </c>
      <c r="J254" s="49">
        <v>951</v>
      </c>
      <c r="K254" s="56">
        <v>11</v>
      </c>
      <c r="L254" s="47">
        <v>21</v>
      </c>
      <c r="M254" s="25"/>
      <c r="P254" s="25"/>
      <c r="S254" s="42"/>
      <c r="T254" s="5">
        <f t="shared" si="41"/>
        <v>-13.21599999999999</v>
      </c>
      <c r="U254" s="5" t="b">
        <f t="shared" si="42"/>
        <v>0</v>
      </c>
      <c r="V254" s="5">
        <f t="shared" si="50"/>
        <v>0</v>
      </c>
      <c r="W254" s="5" t="e">
        <f t="shared" si="43"/>
        <v>#DIV/0!</v>
      </c>
      <c r="X254" s="1" t="e">
        <f t="shared" si="44"/>
        <v>#DIV/0!</v>
      </c>
      <c r="Z254" s="1" t="e">
        <f t="shared" si="51"/>
        <v>#DIV/0!</v>
      </c>
      <c r="AA254" s="1" t="e">
        <f t="shared" si="52"/>
        <v>#DIV/0!</v>
      </c>
      <c r="AB254" s="32">
        <f t="shared" si="47"/>
        <v>45527</v>
      </c>
      <c r="AC254" s="29">
        <f t="shared" si="48"/>
        <v>11</v>
      </c>
      <c r="AD254" s="9">
        <f t="shared" si="49"/>
        <v>21</v>
      </c>
      <c r="AE254" s="1">
        <f>SIGN(AC254)*(ABS(AC254)*60+AD254)+(AC254=0)*AD254</f>
        <v>681</v>
      </c>
      <c r="AG254" s="1">
        <f>AF256-AF251</f>
        <v>-5</v>
      </c>
    </row>
    <row r="255" spans="1:33" ht="15" customHeight="1" x14ac:dyDescent="0.2">
      <c r="A255" s="3">
        <f t="shared" si="45"/>
        <v>45528</v>
      </c>
      <c r="B255" s="6">
        <f t="shared" si="46"/>
        <v>45528</v>
      </c>
      <c r="C255" s="39">
        <v>0.71111111111111114</v>
      </c>
      <c r="D255" s="13"/>
      <c r="E255" s="13"/>
      <c r="F255" s="14"/>
      <c r="G255" s="57">
        <f>G254+0.01*(0.2*P256-0.04*(Q258+Q253))</f>
        <v>18.966000000000001</v>
      </c>
      <c r="H255" s="57">
        <f>H254+0.01*(0.2*M256-0.04*(N258+N253))</f>
        <v>7.0120000000000005</v>
      </c>
      <c r="I255" s="57">
        <f>I254+0.2*((I259-I254)-360*(I259-I254&gt;0))+(I254+0.2*((I259-I254)-360*(I259-I254&gt;0))&lt;0)*360</f>
        <v>351.226</v>
      </c>
      <c r="J255" s="58">
        <f>J254+0.2*(J259-J254)</f>
        <v>951.2</v>
      </c>
      <c r="K255" s="56">
        <v>11</v>
      </c>
      <c r="L255" s="47">
        <v>0</v>
      </c>
      <c r="M255" s="25"/>
      <c r="O255" s="2">
        <f>N258-N253</f>
        <v>8.8817841970012523E-14</v>
      </c>
      <c r="P255" s="25"/>
      <c r="R255" s="2">
        <f>Q258-Q253</f>
        <v>-1.0000000000001705</v>
      </c>
      <c r="S255" s="42"/>
      <c r="T255" s="5">
        <f t="shared" si="41"/>
        <v>346.786</v>
      </c>
      <c r="U255" s="5" t="b">
        <f t="shared" si="42"/>
        <v>1</v>
      </c>
      <c r="V255" s="5">
        <f t="shared" si="50"/>
        <v>-13.213999999999999</v>
      </c>
      <c r="W255" s="5">
        <f t="shared" si="43"/>
        <v>-6.935825639473288</v>
      </c>
      <c r="X255" s="1">
        <f t="shared" si="44"/>
        <v>17.064174360526714</v>
      </c>
      <c r="Y255" s="1">
        <v>2288</v>
      </c>
      <c r="Z255" s="1">
        <f t="shared" si="51"/>
        <v>17</v>
      </c>
      <c r="AA255" s="1">
        <f t="shared" si="52"/>
        <v>4</v>
      </c>
      <c r="AB255" s="32">
        <f t="shared" si="47"/>
        <v>45528</v>
      </c>
      <c r="AC255" s="29">
        <f t="shared" si="48"/>
        <v>11</v>
      </c>
      <c r="AD255" s="9">
        <f t="shared" si="49"/>
        <v>0</v>
      </c>
      <c r="AE255" s="9">
        <f>AE254+(0.2*AF256-0.04*(AG259+AG254))</f>
        <v>660.56</v>
      </c>
    </row>
    <row r="256" spans="1:33" ht="15" customHeight="1" x14ac:dyDescent="0.2">
      <c r="A256" s="3">
        <f t="shared" si="45"/>
        <v>45529</v>
      </c>
      <c r="B256" s="6">
        <f t="shared" si="46"/>
        <v>45529</v>
      </c>
      <c r="C256" s="7"/>
      <c r="D256" s="13"/>
      <c r="E256" s="13"/>
      <c r="F256" s="14"/>
      <c r="G256" s="57">
        <f>G254+0.01*(0.4*P256-0.06*(Q258+Q253))</f>
        <v>19.257000000000001</v>
      </c>
      <c r="H256" s="57">
        <f>H254+0.01*(0.4*M256-0.06*(N258+N253))</f>
        <v>7.0420000000000007</v>
      </c>
      <c r="I256" s="57">
        <f>I254+0.4*((I259-I254)-360*(I259-I254&gt;0))+(I254+0.4*((I259-I254)-360*(I259-I254&gt;0))&lt;0)*360</f>
        <v>338.012</v>
      </c>
      <c r="J256" s="58">
        <f>J254+0.4*(J259-J254)</f>
        <v>951.4</v>
      </c>
      <c r="K256" s="56">
        <v>10</v>
      </c>
      <c r="L256" s="47">
        <v>40</v>
      </c>
      <c r="M256" s="25">
        <f>(H259-H254)*100</f>
        <v>13.999999999999968</v>
      </c>
      <c r="P256" s="25">
        <f>100*(G259-G254)</f>
        <v>142.99999999999997</v>
      </c>
      <c r="S256" s="41">
        <f>((I259-I254)*100-36000*(I259-I254&gt;0))</f>
        <v>-6607</v>
      </c>
      <c r="T256" s="5">
        <f t="shared" si="41"/>
        <v>-13.213999999999999</v>
      </c>
      <c r="U256" s="5" t="b">
        <f t="shared" si="42"/>
        <v>0</v>
      </c>
      <c r="V256" s="5">
        <f t="shared" si="50"/>
        <v>0</v>
      </c>
      <c r="W256" s="5" t="e">
        <f t="shared" si="43"/>
        <v>#DIV/0!</v>
      </c>
      <c r="X256" s="1" t="e">
        <f t="shared" si="44"/>
        <v>#DIV/0!</v>
      </c>
      <c r="Z256" s="1" t="e">
        <f t="shared" si="51"/>
        <v>#DIV/0!</v>
      </c>
      <c r="AA256" s="1" t="e">
        <f t="shared" si="52"/>
        <v>#DIV/0!</v>
      </c>
      <c r="AB256" s="32">
        <f t="shared" si="47"/>
        <v>45529</v>
      </c>
      <c r="AC256" s="29">
        <f t="shared" si="48"/>
        <v>10</v>
      </c>
      <c r="AD256" s="9">
        <f t="shared" si="49"/>
        <v>40</v>
      </c>
      <c r="AE256" s="9">
        <f>AE254+(0.4*AF256-0.06*(AG259+AG254))</f>
        <v>639.94000000000005</v>
      </c>
      <c r="AF256" s="1">
        <f>AE259-AE254</f>
        <v>-104</v>
      </c>
    </row>
    <row r="257" spans="1:33" ht="15" customHeight="1" x14ac:dyDescent="0.2">
      <c r="A257" s="3">
        <f t="shared" si="45"/>
        <v>45530</v>
      </c>
      <c r="B257" s="6">
        <f t="shared" si="46"/>
        <v>45530</v>
      </c>
      <c r="C257" s="7"/>
      <c r="D257" s="13"/>
      <c r="E257" s="13"/>
      <c r="F257" s="14"/>
      <c r="G257" s="57">
        <f>G254+0.01*(0.6*P256-0.06*(Q258+Q253))</f>
        <v>19.543000000000003</v>
      </c>
      <c r="H257" s="57">
        <f>H254+0.01*(0.6*M256-0.06*(N258+N253))</f>
        <v>7.07</v>
      </c>
      <c r="I257" s="57">
        <f>I254+0.6*((I259-I254)-360*(I259-I254&gt;0))+(I254+0.6*((I259-I254)-360*(I259-I254&gt;0))&lt;0)*360</f>
        <v>324.798</v>
      </c>
      <c r="J257" s="58">
        <f>J254+0.6*(J259-J254)</f>
        <v>951.6</v>
      </c>
      <c r="K257" s="56">
        <v>10</v>
      </c>
      <c r="L257" s="47">
        <v>19</v>
      </c>
      <c r="M257" s="25"/>
      <c r="P257" s="25"/>
      <c r="S257" s="42"/>
      <c r="T257" s="5">
        <f t="shared" si="41"/>
        <v>-13.213999999999999</v>
      </c>
      <c r="U257" s="5" t="b">
        <f t="shared" si="42"/>
        <v>0</v>
      </c>
      <c r="V257" s="5">
        <f t="shared" si="50"/>
        <v>0</v>
      </c>
      <c r="W257" s="5" t="e">
        <f t="shared" si="43"/>
        <v>#DIV/0!</v>
      </c>
      <c r="X257" s="1" t="e">
        <f t="shared" si="44"/>
        <v>#DIV/0!</v>
      </c>
      <c r="Z257" s="1" t="e">
        <f t="shared" si="51"/>
        <v>#DIV/0!</v>
      </c>
      <c r="AA257" s="1" t="e">
        <f t="shared" si="52"/>
        <v>#DIV/0!</v>
      </c>
      <c r="AB257" s="32">
        <f t="shared" si="47"/>
        <v>45530</v>
      </c>
      <c r="AC257" s="29">
        <f t="shared" si="48"/>
        <v>10</v>
      </c>
      <c r="AD257" s="9">
        <f t="shared" si="49"/>
        <v>19</v>
      </c>
      <c r="AE257" s="9">
        <f>AE254+(0.6*AF256-0.06*(AG259+AG254))</f>
        <v>619.14</v>
      </c>
    </row>
    <row r="258" spans="1:33" ht="15" customHeight="1" x14ac:dyDescent="0.2">
      <c r="A258" s="3">
        <f t="shared" si="45"/>
        <v>45531</v>
      </c>
      <c r="B258" s="6">
        <f t="shared" si="46"/>
        <v>45531</v>
      </c>
      <c r="C258" s="7"/>
      <c r="D258" s="13"/>
      <c r="E258" s="13"/>
      <c r="F258" s="14"/>
      <c r="G258" s="57">
        <f>G254+0.01*(0.8*P256-0.04*(Q258+Q253))</f>
        <v>19.824000000000002</v>
      </c>
      <c r="H258" s="57">
        <f>H254+0.01*(0.8*M256-0.04*(N258+N253))</f>
        <v>7.0960000000000001</v>
      </c>
      <c r="I258" s="57">
        <f>I254+0.8*((I259-I254)-360*(I259-I254&gt;0))+(I254+0.8*((I259-I254)-360*(I259-I254&gt;0))&lt;0)*360</f>
        <v>311.584</v>
      </c>
      <c r="J258" s="58">
        <f>J254+0.8*(J259-J254)</f>
        <v>951.8</v>
      </c>
      <c r="K258" s="56">
        <v>9</v>
      </c>
      <c r="L258" s="47">
        <v>58</v>
      </c>
      <c r="M258" s="25"/>
      <c r="N258" s="2">
        <f>M261-M256</f>
        <v>-4.9999999999999822</v>
      </c>
      <c r="P258" s="25"/>
      <c r="Q258" s="2">
        <f>P261-P256</f>
        <v>-13.000000000000256</v>
      </c>
      <c r="S258" s="42"/>
      <c r="T258" s="5">
        <f t="shared" si="41"/>
        <v>-13.213999999999999</v>
      </c>
      <c r="U258" s="5" t="b">
        <f t="shared" si="42"/>
        <v>0</v>
      </c>
      <c r="V258" s="5">
        <f t="shared" si="50"/>
        <v>0</v>
      </c>
      <c r="W258" s="5" t="e">
        <f t="shared" si="43"/>
        <v>#DIV/0!</v>
      </c>
      <c r="X258" s="1" t="e">
        <f t="shared" si="44"/>
        <v>#DIV/0!</v>
      </c>
      <c r="Z258" s="1" t="e">
        <f t="shared" si="51"/>
        <v>#DIV/0!</v>
      </c>
      <c r="AA258" s="1" t="e">
        <f t="shared" si="52"/>
        <v>#DIV/0!</v>
      </c>
      <c r="AB258" s="32">
        <f t="shared" si="47"/>
        <v>45531</v>
      </c>
      <c r="AC258" s="29">
        <f t="shared" si="48"/>
        <v>9</v>
      </c>
      <c r="AD258" s="9">
        <f t="shared" si="49"/>
        <v>58</v>
      </c>
      <c r="AE258" s="9">
        <f>AE254+(0.8*AF256-0.04*(AG259+AG254))</f>
        <v>598.16</v>
      </c>
    </row>
    <row r="259" spans="1:33" ht="15" customHeight="1" x14ac:dyDescent="0.2">
      <c r="A259" s="17">
        <f t="shared" si="45"/>
        <v>45532</v>
      </c>
      <c r="B259" s="6">
        <f t="shared" si="46"/>
        <v>45532</v>
      </c>
      <c r="C259" s="39"/>
      <c r="D259" s="13"/>
      <c r="E259" s="13"/>
      <c r="F259" s="14"/>
      <c r="G259" s="55">
        <v>20.100000000000001</v>
      </c>
      <c r="H259" s="55">
        <v>7.12</v>
      </c>
      <c r="I259" s="55">
        <v>298.37</v>
      </c>
      <c r="J259" s="49">
        <v>952</v>
      </c>
      <c r="K259" s="56">
        <v>9</v>
      </c>
      <c r="L259" s="47">
        <v>37</v>
      </c>
      <c r="M259" s="25"/>
      <c r="P259" s="25"/>
      <c r="S259" s="42"/>
      <c r="T259" s="5">
        <f t="shared" si="41"/>
        <v>-13.213999999999999</v>
      </c>
      <c r="U259" s="5" t="b">
        <f t="shared" si="42"/>
        <v>0</v>
      </c>
      <c r="V259" s="5">
        <f t="shared" si="50"/>
        <v>0</v>
      </c>
      <c r="W259" s="5" t="e">
        <f t="shared" si="43"/>
        <v>#DIV/0!</v>
      </c>
      <c r="X259" s="1" t="e">
        <f t="shared" si="44"/>
        <v>#DIV/0!</v>
      </c>
      <c r="Z259" s="1" t="e">
        <f t="shared" si="51"/>
        <v>#DIV/0!</v>
      </c>
      <c r="AA259" s="1" t="e">
        <f t="shared" si="52"/>
        <v>#DIV/0!</v>
      </c>
      <c r="AB259" s="32">
        <f t="shared" si="47"/>
        <v>45532</v>
      </c>
      <c r="AC259" s="29">
        <f t="shared" si="48"/>
        <v>9</v>
      </c>
      <c r="AD259" s="9">
        <f t="shared" si="49"/>
        <v>37</v>
      </c>
      <c r="AE259" s="1">
        <f>SIGN(AC259)*(ABS(AC259)*60+AD259)+(AC259=0)*AD259</f>
        <v>577</v>
      </c>
      <c r="AG259" s="1">
        <f>AF261-AF256</f>
        <v>-4</v>
      </c>
    </row>
    <row r="260" spans="1:33" ht="15" customHeight="1" x14ac:dyDescent="0.2">
      <c r="A260" s="3">
        <f t="shared" si="45"/>
        <v>45533</v>
      </c>
      <c r="B260" s="6">
        <f t="shared" si="46"/>
        <v>45533</v>
      </c>
      <c r="C260" s="7"/>
      <c r="D260" s="13"/>
      <c r="E260" s="13"/>
      <c r="F260" s="14"/>
      <c r="G260" s="57">
        <f>G259+0.01*(0.2*P261-0.04*(Q263+Q258))</f>
        <v>20.370799999999999</v>
      </c>
      <c r="H260" s="57">
        <f>H259+0.01*(0.2*M261-0.04*(N263+N258))</f>
        <v>7.1420000000000003</v>
      </c>
      <c r="I260" s="57">
        <f>I259+0.2*((I264-I259)-360*(I264-I259&gt;0))+(I259+0.2*((I264-I259)-360*(I264-I259&gt;0))&lt;0)*360</f>
        <v>285.16000000000003</v>
      </c>
      <c r="J260" s="58">
        <f>J259+0.2*(J264-J259)</f>
        <v>952.2</v>
      </c>
      <c r="K260" s="56">
        <v>9</v>
      </c>
      <c r="L260" s="47">
        <v>15</v>
      </c>
      <c r="M260" s="25"/>
      <c r="O260" s="2">
        <f>N263-N258</f>
        <v>0</v>
      </c>
      <c r="P260" s="25"/>
      <c r="R260" s="2">
        <f>Q263-Q258</f>
        <v>-0.99999999999944578</v>
      </c>
      <c r="S260" s="42"/>
      <c r="T260" s="5">
        <f t="shared" ref="T260:T323" si="53">I260-I259</f>
        <v>-13.20999999999998</v>
      </c>
      <c r="U260" s="5" t="b">
        <f t="shared" ref="U260:U323" si="54">(I260-I259&gt;0)</f>
        <v>0</v>
      </c>
      <c r="V260" s="5">
        <f t="shared" si="50"/>
        <v>0</v>
      </c>
      <c r="W260" s="5" t="e">
        <f t="shared" ref="W260:W323" si="55">-((I260-360)/V260*24-9)</f>
        <v>#DIV/0!</v>
      </c>
      <c r="X260" s="1" t="e">
        <f t="shared" si="44"/>
        <v>#DIV/0!</v>
      </c>
      <c r="Z260" s="1" t="e">
        <f t="shared" si="51"/>
        <v>#DIV/0!</v>
      </c>
      <c r="AA260" s="1" t="e">
        <f t="shared" si="52"/>
        <v>#DIV/0!</v>
      </c>
      <c r="AB260" s="32">
        <f t="shared" si="47"/>
        <v>45533</v>
      </c>
      <c r="AC260" s="29">
        <f t="shared" si="48"/>
        <v>9</v>
      </c>
      <c r="AD260" s="9">
        <f t="shared" si="49"/>
        <v>15</v>
      </c>
      <c r="AE260" s="9">
        <f>AE259+(0.2*AF261-0.04*(AG264+AG259))</f>
        <v>555.67999999999995</v>
      </c>
    </row>
    <row r="261" spans="1:33" ht="15" customHeight="1" x14ac:dyDescent="0.2">
      <c r="A261" s="3">
        <f t="shared" si="45"/>
        <v>45534</v>
      </c>
      <c r="B261" s="6">
        <f t="shared" si="46"/>
        <v>45534</v>
      </c>
      <c r="C261" s="7"/>
      <c r="D261" s="13"/>
      <c r="E261" s="13"/>
      <c r="F261" s="14"/>
      <c r="G261" s="57">
        <f>G259+0.01*(0.4*P261-0.06*(Q263+Q258))</f>
        <v>20.636199999999999</v>
      </c>
      <c r="H261" s="57">
        <f>H259+0.01*(0.4*M261-0.06*(N263+N258))</f>
        <v>7.1619999999999999</v>
      </c>
      <c r="I261" s="57">
        <f>I259+0.4*((I264-I259)-360*(I264-I259&gt;0))+(I259+0.4*((I264-I259)-360*(I264-I259&gt;0))&lt;0)*360</f>
        <v>271.95</v>
      </c>
      <c r="J261" s="58">
        <f>J259+0.4*(J264-J259)</f>
        <v>952.4</v>
      </c>
      <c r="K261" s="56">
        <v>8</v>
      </c>
      <c r="L261" s="47">
        <v>54</v>
      </c>
      <c r="M261" s="25">
        <f>(H264-H259)*100</f>
        <v>8.9999999999999858</v>
      </c>
      <c r="P261" s="25">
        <f>100*(G264-G259)</f>
        <v>129.99999999999972</v>
      </c>
      <c r="S261" s="41">
        <f>((I264-I259)*100-36000*(I264-I259&gt;0))</f>
        <v>-6605.0000000000009</v>
      </c>
      <c r="T261" s="5">
        <f t="shared" si="53"/>
        <v>-13.210000000000036</v>
      </c>
      <c r="U261" s="5" t="b">
        <f t="shared" si="54"/>
        <v>0</v>
      </c>
      <c r="V261" s="5">
        <f t="shared" si="50"/>
        <v>0</v>
      </c>
      <c r="W261" s="5" t="e">
        <f t="shared" si="55"/>
        <v>#DIV/0!</v>
      </c>
      <c r="X261" s="1" t="e">
        <f t="shared" ref="X261:X324" si="56">(W261&lt;0)*(W261+24)+(W261&gt;=0)*W261</f>
        <v>#DIV/0!</v>
      </c>
      <c r="Z261" s="1" t="e">
        <f t="shared" si="51"/>
        <v>#DIV/0!</v>
      </c>
      <c r="AA261" s="1" t="e">
        <f t="shared" si="52"/>
        <v>#DIV/0!</v>
      </c>
      <c r="AB261" s="32">
        <f t="shared" si="47"/>
        <v>45534</v>
      </c>
      <c r="AC261" s="29">
        <f t="shared" si="48"/>
        <v>8</v>
      </c>
      <c r="AD261" s="9">
        <f t="shared" si="49"/>
        <v>54</v>
      </c>
      <c r="AE261" s="9">
        <f>AE259+(0.4*AF261-0.06*(AG264+AG259))</f>
        <v>534.22</v>
      </c>
      <c r="AF261" s="1">
        <f>AE264-AE259</f>
        <v>-108</v>
      </c>
    </row>
    <row r="262" spans="1:33" ht="15" customHeight="1" x14ac:dyDescent="0.2">
      <c r="A262" s="3">
        <f t="shared" ref="A262:A325" si="57">A261+1</f>
        <v>45535</v>
      </c>
      <c r="B262" s="6">
        <f t="shared" ref="B262:B325" si="58">A261+1</f>
        <v>45535</v>
      </c>
      <c r="C262" s="7"/>
      <c r="D262" s="13"/>
      <c r="E262" s="13"/>
      <c r="F262" s="14"/>
      <c r="G262" s="57">
        <f>G259+0.01*(0.6*P261-0.06*(Q263+Q258))</f>
        <v>20.8962</v>
      </c>
      <c r="H262" s="57">
        <f>H259+0.01*(0.6*M261-0.06*(N263+N258))</f>
        <v>7.18</v>
      </c>
      <c r="I262" s="57">
        <f>I259+0.6*((I264-I259)-360*(I264-I259&gt;0))+(I259+0.6*((I264-I259)-360*(I264-I259&gt;0))&lt;0)*360</f>
        <v>258.74</v>
      </c>
      <c r="J262" s="58">
        <f>J259+0.6*(J264-J259)</f>
        <v>952.6</v>
      </c>
      <c r="K262" s="56">
        <v>8</v>
      </c>
      <c r="L262" s="47">
        <v>32</v>
      </c>
      <c r="M262" s="25"/>
      <c r="P262" s="25"/>
      <c r="S262" s="42"/>
      <c r="T262" s="5">
        <f t="shared" si="53"/>
        <v>-13.20999999999998</v>
      </c>
      <c r="U262" s="5" t="b">
        <f t="shared" si="54"/>
        <v>0</v>
      </c>
      <c r="V262" s="5">
        <f t="shared" si="50"/>
        <v>0</v>
      </c>
      <c r="W262" s="5" t="e">
        <f t="shared" si="55"/>
        <v>#DIV/0!</v>
      </c>
      <c r="X262" s="1" t="e">
        <f t="shared" si="56"/>
        <v>#DIV/0!</v>
      </c>
      <c r="Z262" s="1" t="e">
        <f t="shared" si="51"/>
        <v>#DIV/0!</v>
      </c>
      <c r="AA262" s="1" t="e">
        <f t="shared" si="52"/>
        <v>#DIV/0!</v>
      </c>
      <c r="AB262" s="32">
        <f t="shared" ref="AB262:AB325" si="59">AB261+1</f>
        <v>45535</v>
      </c>
      <c r="AC262" s="29">
        <f t="shared" si="48"/>
        <v>8</v>
      </c>
      <c r="AD262" s="9">
        <f t="shared" si="49"/>
        <v>32</v>
      </c>
      <c r="AE262" s="9">
        <f>AE259+(0.6*AF261-0.06*(AG264+AG259))</f>
        <v>512.62</v>
      </c>
    </row>
    <row r="263" spans="1:33" ht="15" customHeight="1" x14ac:dyDescent="0.2">
      <c r="A263" s="3">
        <f t="shared" si="57"/>
        <v>45536</v>
      </c>
      <c r="B263" s="6">
        <f t="shared" si="58"/>
        <v>45536</v>
      </c>
      <c r="C263" s="7"/>
      <c r="D263" s="13"/>
      <c r="E263" s="13"/>
      <c r="F263" s="14"/>
      <c r="G263" s="57">
        <f>G259+0.01*(0.8*P261-0.04*(Q263+Q258))</f>
        <v>21.1508</v>
      </c>
      <c r="H263" s="57">
        <f>H259+0.01*(0.8*M261-0.04*(N263+N258))</f>
        <v>7.1959999999999997</v>
      </c>
      <c r="I263" s="57">
        <f>I259+0.8*((I264-I259)-360*(I264-I259&gt;0))+(I259+0.8*((I264-I259)-360*(I264-I259&gt;0))&lt;0)*360</f>
        <v>245.53</v>
      </c>
      <c r="J263" s="58">
        <f>J259+0.8*(J264-J259)</f>
        <v>952.8</v>
      </c>
      <c r="K263" s="56">
        <v>8</v>
      </c>
      <c r="L263" s="47">
        <v>10</v>
      </c>
      <c r="M263" s="25"/>
      <c r="N263" s="2">
        <f>M266-M261</f>
        <v>-4.9999999999999822</v>
      </c>
      <c r="P263" s="25"/>
      <c r="Q263" s="2">
        <f>P266-P261</f>
        <v>-13.999999999999702</v>
      </c>
      <c r="S263" s="42"/>
      <c r="T263" s="5">
        <f t="shared" si="53"/>
        <v>-13.210000000000008</v>
      </c>
      <c r="U263" s="5" t="b">
        <f t="shared" si="54"/>
        <v>0</v>
      </c>
      <c r="V263" s="5">
        <f t="shared" si="50"/>
        <v>0</v>
      </c>
      <c r="W263" s="5" t="e">
        <f t="shared" si="55"/>
        <v>#DIV/0!</v>
      </c>
      <c r="X263" s="1" t="e">
        <f t="shared" si="56"/>
        <v>#DIV/0!</v>
      </c>
      <c r="Z263" s="1" t="e">
        <f t="shared" si="51"/>
        <v>#DIV/0!</v>
      </c>
      <c r="AA263" s="1" t="e">
        <f t="shared" si="52"/>
        <v>#DIV/0!</v>
      </c>
      <c r="AB263" s="32">
        <f t="shared" si="59"/>
        <v>45536</v>
      </c>
      <c r="AC263" s="29">
        <f t="shared" si="48"/>
        <v>8</v>
      </c>
      <c r="AD263" s="35">
        <f t="shared" si="49"/>
        <v>10</v>
      </c>
      <c r="AE263" s="9">
        <f>AE259+(0.8*AF261-0.04*(AG264+AG259))</f>
        <v>490.88</v>
      </c>
    </row>
    <row r="264" spans="1:33" ht="15" customHeight="1" x14ac:dyDescent="0.2">
      <c r="A264" s="17">
        <f t="shared" si="57"/>
        <v>45537</v>
      </c>
      <c r="B264" s="6">
        <f t="shared" si="58"/>
        <v>45537</v>
      </c>
      <c r="C264" s="7"/>
      <c r="D264" s="13"/>
      <c r="E264" s="13"/>
      <c r="F264" s="14"/>
      <c r="G264" s="55">
        <v>21.4</v>
      </c>
      <c r="H264" s="55">
        <v>7.21</v>
      </c>
      <c r="I264" s="55">
        <v>232.32</v>
      </c>
      <c r="J264" s="49">
        <v>953</v>
      </c>
      <c r="K264" s="56">
        <v>7</v>
      </c>
      <c r="L264" s="47">
        <v>49</v>
      </c>
      <c r="M264" s="25"/>
      <c r="P264" s="25"/>
      <c r="S264" s="42"/>
      <c r="T264" s="5">
        <f t="shared" si="53"/>
        <v>-13.210000000000008</v>
      </c>
      <c r="U264" s="5" t="b">
        <f t="shared" si="54"/>
        <v>0</v>
      </c>
      <c r="V264" s="5">
        <f t="shared" si="50"/>
        <v>0</v>
      </c>
      <c r="W264" s="5" t="e">
        <f t="shared" si="55"/>
        <v>#DIV/0!</v>
      </c>
      <c r="X264" s="1" t="e">
        <f t="shared" si="56"/>
        <v>#DIV/0!</v>
      </c>
      <c r="Z264" s="1" t="e">
        <f t="shared" si="51"/>
        <v>#DIV/0!</v>
      </c>
      <c r="AA264" s="1" t="e">
        <f t="shared" si="52"/>
        <v>#DIV/0!</v>
      </c>
      <c r="AB264" s="32">
        <f t="shared" si="59"/>
        <v>45537</v>
      </c>
      <c r="AC264" s="29">
        <f t="shared" si="48"/>
        <v>7</v>
      </c>
      <c r="AD264" s="9">
        <f t="shared" si="49"/>
        <v>49</v>
      </c>
      <c r="AE264" s="1">
        <f>SIGN(AC264)*(ABS(AC264)*60+AD264)+(AC264=0)*AD264</f>
        <v>469</v>
      </c>
      <c r="AG264" s="1">
        <f>AF266-AF261</f>
        <v>-3</v>
      </c>
    </row>
    <row r="265" spans="1:33" ht="15" customHeight="1" x14ac:dyDescent="0.2">
      <c r="A265" s="3">
        <f t="shared" si="57"/>
        <v>45538</v>
      </c>
      <c r="B265" s="6">
        <f t="shared" si="58"/>
        <v>45538</v>
      </c>
      <c r="C265" s="7"/>
      <c r="D265" s="13"/>
      <c r="E265" s="13"/>
      <c r="F265" s="14"/>
      <c r="G265" s="57">
        <f>G264+0.01*(0.2*P266-0.04*(Q268+Q263))</f>
        <v>21.643599999999999</v>
      </c>
      <c r="H265" s="57">
        <f>H264+0.01*(0.2*M266-0.04*(N268+N263))</f>
        <v>7.2219999999999995</v>
      </c>
      <c r="I265" s="57">
        <f>I264+0.2*((I269-I264)-360*(I269-I264&gt;0))+(I264+0.2*((I269-I264)-360*(I269-I264&gt;0))&lt;0)*360</f>
        <v>219.114</v>
      </c>
      <c r="J265" s="58">
        <f>J264+0.2*(J269-J264)</f>
        <v>953.2</v>
      </c>
      <c r="K265" s="56">
        <v>7</v>
      </c>
      <c r="L265" s="47">
        <v>27</v>
      </c>
      <c r="M265" s="25"/>
      <c r="O265" s="2">
        <f>N268-N263</f>
        <v>0</v>
      </c>
      <c r="P265" s="25"/>
      <c r="R265" s="2">
        <f>Q268-Q263</f>
        <v>-1.0000000000001563</v>
      </c>
      <c r="S265" s="34"/>
      <c r="T265" s="5">
        <f t="shared" si="53"/>
        <v>-13.205999999999989</v>
      </c>
      <c r="U265" s="5" t="b">
        <f t="shared" si="54"/>
        <v>0</v>
      </c>
      <c r="V265" s="5">
        <f t="shared" si="50"/>
        <v>0</v>
      </c>
      <c r="W265" s="5" t="e">
        <f t="shared" si="55"/>
        <v>#DIV/0!</v>
      </c>
      <c r="X265" s="1" t="e">
        <f t="shared" si="56"/>
        <v>#DIV/0!</v>
      </c>
      <c r="Z265" s="1" t="e">
        <f t="shared" si="51"/>
        <v>#DIV/0!</v>
      </c>
      <c r="AA265" s="1" t="e">
        <f t="shared" si="52"/>
        <v>#DIV/0!</v>
      </c>
      <c r="AB265" s="32">
        <f t="shared" si="59"/>
        <v>45538</v>
      </c>
      <c r="AC265" s="29">
        <f t="shared" si="48"/>
        <v>7</v>
      </c>
      <c r="AD265" s="9">
        <f t="shared" si="49"/>
        <v>27</v>
      </c>
      <c r="AE265" s="9">
        <f>AE264+(0.2*AF266-0.04*(AG269+AG264))</f>
        <v>447.04</v>
      </c>
    </row>
    <row r="266" spans="1:33" ht="15" customHeight="1" x14ac:dyDescent="0.2">
      <c r="A266" s="3">
        <f t="shared" si="57"/>
        <v>45539</v>
      </c>
      <c r="B266" s="6">
        <f t="shared" si="58"/>
        <v>45539</v>
      </c>
      <c r="C266" s="39"/>
      <c r="D266" s="13"/>
      <c r="E266" s="13"/>
      <c r="F266" s="14"/>
      <c r="G266" s="57">
        <f>G264+0.01*(0.4*P266-0.06*(Q268+Q263))</f>
        <v>21.881399999999999</v>
      </c>
      <c r="H266" s="57">
        <f>H264+0.01*(0.4*M266-0.06*(N268+N263))</f>
        <v>7.2320000000000002</v>
      </c>
      <c r="I266" s="57">
        <f>I264+0.4*((I269-I264)-360*(I269-I264&gt;0))+(I264+0.4*((I269-I264)-360*(I269-I264&gt;0))&lt;0)*360</f>
        <v>205.90799999999999</v>
      </c>
      <c r="J266" s="58">
        <f>J264+0.4*(J269-J264)</f>
        <v>953.4</v>
      </c>
      <c r="K266" s="56">
        <v>6</v>
      </c>
      <c r="L266" s="47">
        <v>5</v>
      </c>
      <c r="M266" s="25">
        <f>(H269-H264)*100</f>
        <v>4.0000000000000036</v>
      </c>
      <c r="P266" s="25">
        <f>100*(G269-G264)</f>
        <v>116.00000000000001</v>
      </c>
      <c r="S266" s="41">
        <f>((I269-I264)*100-36000*(I269-I264&gt;0))</f>
        <v>-6603</v>
      </c>
      <c r="T266" s="5">
        <f t="shared" si="53"/>
        <v>-13.206000000000017</v>
      </c>
      <c r="U266" s="5" t="b">
        <f t="shared" si="54"/>
        <v>0</v>
      </c>
      <c r="V266" s="5">
        <f t="shared" si="50"/>
        <v>0</v>
      </c>
      <c r="W266" s="5" t="e">
        <f t="shared" si="55"/>
        <v>#DIV/0!</v>
      </c>
      <c r="X266" s="1" t="e">
        <f t="shared" si="56"/>
        <v>#DIV/0!</v>
      </c>
      <c r="Z266" s="1" t="e">
        <f t="shared" si="51"/>
        <v>#DIV/0!</v>
      </c>
      <c r="AA266" s="1" t="e">
        <f t="shared" si="52"/>
        <v>#DIV/0!</v>
      </c>
      <c r="AB266" s="32">
        <f t="shared" si="59"/>
        <v>45539</v>
      </c>
      <c r="AC266" s="29">
        <f t="shared" ref="AC266:AC329" si="60">K266</f>
        <v>6</v>
      </c>
      <c r="AD266" s="9">
        <f t="shared" ref="AD266:AD329" si="61">L266</f>
        <v>5</v>
      </c>
      <c r="AE266" s="9">
        <f>AE264+(0.4*AF266-0.06*(AG269+AG264))</f>
        <v>424.96</v>
      </c>
      <c r="AF266" s="1">
        <f>AE269-AE264</f>
        <v>-111</v>
      </c>
    </row>
    <row r="267" spans="1:33" ht="15" customHeight="1" x14ac:dyDescent="0.2">
      <c r="A267" s="3">
        <f t="shared" si="57"/>
        <v>45540</v>
      </c>
      <c r="B267" s="6">
        <f t="shared" si="58"/>
        <v>45540</v>
      </c>
      <c r="C267" s="7"/>
      <c r="D267" s="13"/>
      <c r="E267" s="13"/>
      <c r="F267" s="14"/>
      <c r="G267" s="57">
        <f>G264+0.01*(0.6*P266-0.06*(Q268+Q263))</f>
        <v>22.113399999999999</v>
      </c>
      <c r="H267" s="57">
        <f>H264+0.01*(0.6*M266-0.06*(N268+N263))</f>
        <v>7.24</v>
      </c>
      <c r="I267" s="57">
        <f>I264+0.6*((I269-I264)-360*(I269-I264&gt;0))+(I264+0.6*((I269-I264)-360*(I269-I264&gt;0))&lt;0)*360</f>
        <v>192.702</v>
      </c>
      <c r="J267" s="58">
        <f>J264+0.6*(J269-J264)</f>
        <v>953.6</v>
      </c>
      <c r="K267" s="56">
        <v>6</v>
      </c>
      <c r="L267" s="47">
        <v>42</v>
      </c>
      <c r="M267" s="25"/>
      <c r="P267" s="25"/>
      <c r="S267" s="42"/>
      <c r="T267" s="5">
        <f t="shared" si="53"/>
        <v>-13.205999999999989</v>
      </c>
      <c r="U267" s="5" t="b">
        <f t="shared" si="54"/>
        <v>0</v>
      </c>
      <c r="V267" s="5">
        <f t="shared" si="50"/>
        <v>0</v>
      </c>
      <c r="W267" s="5" t="e">
        <f t="shared" si="55"/>
        <v>#DIV/0!</v>
      </c>
      <c r="X267" s="1" t="e">
        <f t="shared" si="56"/>
        <v>#DIV/0!</v>
      </c>
      <c r="Z267" s="1" t="e">
        <f t="shared" si="51"/>
        <v>#DIV/0!</v>
      </c>
      <c r="AA267" s="1" t="e">
        <f t="shared" si="52"/>
        <v>#DIV/0!</v>
      </c>
      <c r="AB267" s="32">
        <f t="shared" si="59"/>
        <v>45540</v>
      </c>
      <c r="AC267" s="29">
        <f t="shared" si="60"/>
        <v>6</v>
      </c>
      <c r="AD267" s="35">
        <f t="shared" si="61"/>
        <v>42</v>
      </c>
      <c r="AE267" s="9">
        <f>AE264+(0.6*AF266-0.06*(AG269+AG264))</f>
        <v>402.76</v>
      </c>
    </row>
    <row r="268" spans="1:33" ht="15" customHeight="1" x14ac:dyDescent="0.2">
      <c r="A268" s="3">
        <f t="shared" si="57"/>
        <v>45541</v>
      </c>
      <c r="B268" s="6">
        <f t="shared" si="58"/>
        <v>45541</v>
      </c>
      <c r="C268" s="7"/>
      <c r="D268" s="13"/>
      <c r="E268" s="13"/>
      <c r="F268" s="14"/>
      <c r="G268" s="57">
        <f>G264+0.01*(0.8*P266-0.04*(Q268+Q263))</f>
        <v>22.339599999999997</v>
      </c>
      <c r="H268" s="57">
        <f>H264+0.01*(0.8*M266-0.04*(N268+N263))</f>
        <v>7.2459999999999996</v>
      </c>
      <c r="I268" s="57">
        <f>I264+0.8*((I269-I264)-360*(I269-I264&gt;0))+(I264+0.8*((I269-I264)-360*(I269-I264&gt;0))&lt;0)*360</f>
        <v>179.49599999999998</v>
      </c>
      <c r="J268" s="58">
        <f>J264+0.8*(J269-J264)</f>
        <v>953.8</v>
      </c>
      <c r="K268" s="56">
        <v>6</v>
      </c>
      <c r="L268" s="47">
        <v>20</v>
      </c>
      <c r="M268" s="25"/>
      <c r="N268" s="2">
        <f>M271-M266</f>
        <v>-4.9999999999999822</v>
      </c>
      <c r="P268" s="25"/>
      <c r="Q268" s="2">
        <f>P271-P266</f>
        <v>-14.999999999999858</v>
      </c>
      <c r="S268" s="42"/>
      <c r="T268" s="5">
        <f t="shared" si="53"/>
        <v>-13.206000000000017</v>
      </c>
      <c r="U268" s="5" t="b">
        <f t="shared" si="54"/>
        <v>0</v>
      </c>
      <c r="V268" s="5">
        <f t="shared" si="50"/>
        <v>0</v>
      </c>
      <c r="W268" s="5" t="e">
        <f t="shared" si="55"/>
        <v>#DIV/0!</v>
      </c>
      <c r="X268" s="1" t="e">
        <f t="shared" si="56"/>
        <v>#DIV/0!</v>
      </c>
      <c r="Z268" s="1" t="e">
        <f t="shared" si="51"/>
        <v>#DIV/0!</v>
      </c>
      <c r="AA268" s="1" t="e">
        <f t="shared" si="52"/>
        <v>#DIV/0!</v>
      </c>
      <c r="AB268" s="32">
        <f t="shared" si="59"/>
        <v>45541</v>
      </c>
      <c r="AC268" s="29">
        <f t="shared" si="60"/>
        <v>6</v>
      </c>
      <c r="AD268" s="9">
        <f t="shared" si="61"/>
        <v>20</v>
      </c>
      <c r="AE268" s="9">
        <f>AE264+(0.8*AF266-0.04*(AG269+AG264))</f>
        <v>380.44</v>
      </c>
    </row>
    <row r="269" spans="1:33" ht="15" customHeight="1" x14ac:dyDescent="0.2">
      <c r="A269" s="17">
        <f t="shared" si="57"/>
        <v>45542</v>
      </c>
      <c r="B269" s="6">
        <f t="shared" si="58"/>
        <v>45542</v>
      </c>
      <c r="C269" s="7"/>
      <c r="D269" s="13"/>
      <c r="E269" s="13"/>
      <c r="F269" s="14"/>
      <c r="G269" s="55">
        <v>22.56</v>
      </c>
      <c r="H269" s="55">
        <v>7.25</v>
      </c>
      <c r="I269" s="55">
        <v>166.29</v>
      </c>
      <c r="J269" s="49">
        <v>954</v>
      </c>
      <c r="K269" s="56">
        <v>5</v>
      </c>
      <c r="L269" s="47">
        <v>58</v>
      </c>
      <c r="M269" s="25"/>
      <c r="P269" s="25"/>
      <c r="S269" s="42"/>
      <c r="T269" s="5">
        <f t="shared" si="53"/>
        <v>-13.205999999999989</v>
      </c>
      <c r="U269" s="5" t="b">
        <f t="shared" si="54"/>
        <v>0</v>
      </c>
      <c r="V269" s="5">
        <f t="shared" si="50"/>
        <v>0</v>
      </c>
      <c r="W269" s="5" t="e">
        <f t="shared" si="55"/>
        <v>#DIV/0!</v>
      </c>
      <c r="X269" s="1" t="e">
        <f t="shared" si="56"/>
        <v>#DIV/0!</v>
      </c>
      <c r="Z269" s="1" t="e">
        <f t="shared" si="51"/>
        <v>#DIV/0!</v>
      </c>
      <c r="AA269" s="1" t="e">
        <f t="shared" si="52"/>
        <v>#DIV/0!</v>
      </c>
      <c r="AB269" s="32">
        <f t="shared" si="59"/>
        <v>45542</v>
      </c>
      <c r="AC269" s="29">
        <f t="shared" si="60"/>
        <v>5</v>
      </c>
      <c r="AD269" s="9">
        <f t="shared" si="61"/>
        <v>58</v>
      </c>
      <c r="AE269" s="1">
        <f>SIGN(AC269)*(ABS(AC269)*60+AD269)+(AC269=0)*AD269</f>
        <v>358</v>
      </c>
      <c r="AG269" s="1">
        <f>AF271-AF266</f>
        <v>-3</v>
      </c>
    </row>
    <row r="270" spans="1:33" ht="15" customHeight="1" x14ac:dyDescent="0.2">
      <c r="A270" s="3">
        <f t="shared" si="57"/>
        <v>45543</v>
      </c>
      <c r="B270" s="6">
        <f t="shared" si="58"/>
        <v>45543</v>
      </c>
      <c r="C270" s="7"/>
      <c r="D270" s="13"/>
      <c r="E270" s="13"/>
      <c r="F270" s="14"/>
      <c r="G270" s="57">
        <f>G269+0.01*(0.2*P271-0.04*(Q273+Q268))</f>
        <v>22.773999999999997</v>
      </c>
      <c r="H270" s="57">
        <f>H269+0.01*(0.2*M271-0.04*(N273+N268))</f>
        <v>7.2523999999999997</v>
      </c>
      <c r="I270" s="57">
        <f>I269+0.2*((I274-I269)-360*(I274-I269&gt;0))+(I269+0.2*((I274-I269)-360*(I274-I269&gt;0))&lt;0)*360</f>
        <v>153.084</v>
      </c>
      <c r="J270" s="58">
        <f>J269+0.2*(J274-J269)</f>
        <v>954.2</v>
      </c>
      <c r="K270" s="56">
        <v>5</v>
      </c>
      <c r="L270" s="47">
        <v>35</v>
      </c>
      <c r="M270" s="25"/>
      <c r="O270" s="2">
        <f>N273-N268</f>
        <v>-1.0000000000000675</v>
      </c>
      <c r="P270" s="25"/>
      <c r="R270" s="2">
        <f>Q273-Q268</f>
        <v>-3.5527136788005009E-13</v>
      </c>
      <c r="S270" s="42"/>
      <c r="T270" s="5">
        <f t="shared" si="53"/>
        <v>-13.205999999999989</v>
      </c>
      <c r="U270" s="5" t="b">
        <f t="shared" si="54"/>
        <v>0</v>
      </c>
      <c r="V270" s="5">
        <f t="shared" si="50"/>
        <v>0</v>
      </c>
      <c r="W270" s="5" t="e">
        <f t="shared" si="55"/>
        <v>#DIV/0!</v>
      </c>
      <c r="X270" s="1" t="e">
        <f t="shared" si="56"/>
        <v>#DIV/0!</v>
      </c>
      <c r="Z270" s="1" t="e">
        <f t="shared" si="51"/>
        <v>#DIV/0!</v>
      </c>
      <c r="AA270" s="1" t="e">
        <f t="shared" si="52"/>
        <v>#DIV/0!</v>
      </c>
      <c r="AB270" s="32">
        <f t="shared" si="59"/>
        <v>45543</v>
      </c>
      <c r="AC270" s="29">
        <f t="shared" si="60"/>
        <v>5</v>
      </c>
      <c r="AD270" s="9">
        <f t="shared" si="61"/>
        <v>35</v>
      </c>
      <c r="AE270" s="9">
        <f>AE269+(0.2*AF271-0.04*(AG274+AG269))</f>
        <v>335.36</v>
      </c>
    </row>
    <row r="271" spans="1:33" ht="15" customHeight="1" x14ac:dyDescent="0.2">
      <c r="A271" s="3">
        <f t="shared" si="57"/>
        <v>45544</v>
      </c>
      <c r="B271" s="6">
        <f t="shared" si="58"/>
        <v>45544</v>
      </c>
      <c r="C271" s="7"/>
      <c r="D271" s="13"/>
      <c r="E271" s="13"/>
      <c r="F271" s="14"/>
      <c r="G271" s="57">
        <f>G269+0.01*(0.4*P271-0.06*(Q273+Q268))</f>
        <v>22.981999999999999</v>
      </c>
      <c r="H271" s="57">
        <f>H269+0.01*(0.4*M271-0.06*(N273+N268))</f>
        <v>7.2526000000000002</v>
      </c>
      <c r="I271" s="57">
        <f>I269+0.4*((I274-I269)-360*(I274-I269&gt;0))+(I269+0.4*((I274-I269)-360*(I274-I269&gt;0))&lt;0)*360</f>
        <v>139.87799999999999</v>
      </c>
      <c r="J271" s="58">
        <f>J269+0.4*(J274-J269)</f>
        <v>954.4</v>
      </c>
      <c r="K271" s="56">
        <v>5</v>
      </c>
      <c r="L271" s="47">
        <v>12</v>
      </c>
      <c r="M271" s="25">
        <f>(H274-H269)*100</f>
        <v>-0.99999999999997868</v>
      </c>
      <c r="P271" s="25">
        <f>100*(G274-G269)</f>
        <v>101.00000000000016</v>
      </c>
      <c r="S271" s="41">
        <f>((I274-I269)*100-36000*(I274-I269&gt;0))</f>
        <v>-6602.9999999999991</v>
      </c>
      <c r="T271" s="5">
        <f t="shared" si="53"/>
        <v>-13.206000000000017</v>
      </c>
      <c r="U271" s="5" t="b">
        <f t="shared" si="54"/>
        <v>0</v>
      </c>
      <c r="V271" s="5">
        <f t="shared" si="50"/>
        <v>0</v>
      </c>
      <c r="W271" s="5" t="e">
        <f t="shared" si="55"/>
        <v>#DIV/0!</v>
      </c>
      <c r="X271" s="1" t="e">
        <f t="shared" si="56"/>
        <v>#DIV/0!</v>
      </c>
      <c r="Z271" s="1" t="e">
        <f t="shared" si="51"/>
        <v>#DIV/0!</v>
      </c>
      <c r="AA271" s="1" t="e">
        <f t="shared" si="52"/>
        <v>#DIV/0!</v>
      </c>
      <c r="AB271" s="32">
        <f t="shared" si="59"/>
        <v>45544</v>
      </c>
      <c r="AC271" s="29">
        <f t="shared" si="60"/>
        <v>5</v>
      </c>
      <c r="AD271" s="35">
        <f t="shared" si="61"/>
        <v>12</v>
      </c>
      <c r="AE271" s="9">
        <f>AE269+(0.4*AF271-0.06*(AG274+AG269))</f>
        <v>312.64</v>
      </c>
      <c r="AF271" s="1">
        <f>AE274-AE269</f>
        <v>-114</v>
      </c>
    </row>
    <row r="272" spans="1:33" ht="15" customHeight="1" x14ac:dyDescent="0.2">
      <c r="A272" s="3">
        <f t="shared" si="57"/>
        <v>45545</v>
      </c>
      <c r="B272" s="6">
        <f t="shared" si="58"/>
        <v>45545</v>
      </c>
      <c r="C272" s="7"/>
      <c r="D272" s="13"/>
      <c r="E272" s="13"/>
      <c r="F272" s="14"/>
      <c r="G272" s="57">
        <f>G269+0.01*(0.6*P271-0.06*(Q273+Q268))</f>
        <v>23.184000000000001</v>
      </c>
      <c r="H272" s="57">
        <f>H269+0.01*(0.6*M271-0.06*(N273+N268))</f>
        <v>7.2506000000000004</v>
      </c>
      <c r="I272" s="57">
        <f>I269+0.6*((I274-I269)-360*(I274-I269&gt;0))+(I269+0.6*((I274-I269)-360*(I274-I269&gt;0))&lt;0)*360</f>
        <v>126.672</v>
      </c>
      <c r="J272" s="58">
        <f>J269+0.6*(J274-J269)</f>
        <v>954.6</v>
      </c>
      <c r="K272" s="56">
        <v>4</v>
      </c>
      <c r="L272" s="47">
        <v>50</v>
      </c>
      <c r="M272" s="25"/>
      <c r="P272" s="25"/>
      <c r="S272" s="42"/>
      <c r="T272" s="5">
        <f t="shared" si="53"/>
        <v>-13.205999999999989</v>
      </c>
      <c r="U272" s="5" t="b">
        <f t="shared" si="54"/>
        <v>0</v>
      </c>
      <c r="V272" s="5">
        <f t="shared" si="50"/>
        <v>0</v>
      </c>
      <c r="W272" s="5" t="e">
        <f t="shared" si="55"/>
        <v>#DIV/0!</v>
      </c>
      <c r="X272" s="1" t="e">
        <f t="shared" si="56"/>
        <v>#DIV/0!</v>
      </c>
      <c r="Z272" s="1" t="e">
        <f t="shared" si="51"/>
        <v>#DIV/0!</v>
      </c>
      <c r="AA272" s="1" t="e">
        <f t="shared" si="52"/>
        <v>#DIV/0!</v>
      </c>
      <c r="AB272" s="32">
        <f t="shared" si="59"/>
        <v>45545</v>
      </c>
      <c r="AC272" s="29">
        <f t="shared" si="60"/>
        <v>4</v>
      </c>
      <c r="AD272" s="9">
        <f t="shared" si="61"/>
        <v>50</v>
      </c>
      <c r="AE272" s="9">
        <f>AE269+(0.6*AF271-0.06*(AG274+AG269))</f>
        <v>289.84000000000003</v>
      </c>
    </row>
    <row r="273" spans="1:33" ht="15" customHeight="1" x14ac:dyDescent="0.2">
      <c r="A273" s="3">
        <f t="shared" si="57"/>
        <v>45546</v>
      </c>
      <c r="B273" s="6">
        <f t="shared" si="58"/>
        <v>45546</v>
      </c>
      <c r="C273" s="7"/>
      <c r="D273" s="13"/>
      <c r="E273" s="13"/>
      <c r="F273" s="14"/>
      <c r="G273" s="57">
        <f>G269+0.01*(0.8*P271-0.04*(Q273+Q268))</f>
        <v>23.38</v>
      </c>
      <c r="H273" s="57">
        <f>H269+0.01*(0.8*M271-0.04*(N273+N268))</f>
        <v>7.2464000000000004</v>
      </c>
      <c r="I273" s="57">
        <f>I269+0.8*((I274-I269)-360*(I274-I269&gt;0))+(I269+0.8*((I274-I269)-360*(I274-I269&gt;0))&lt;0)*360</f>
        <v>113.46600000000001</v>
      </c>
      <c r="J273" s="58">
        <f>J269+0.8*(J274-J269)</f>
        <v>954.8</v>
      </c>
      <c r="K273" s="56">
        <v>4</v>
      </c>
      <c r="L273" s="47">
        <v>27</v>
      </c>
      <c r="M273" s="25"/>
      <c r="N273" s="2">
        <f>M276-M271</f>
        <v>-6.0000000000000497</v>
      </c>
      <c r="P273" s="25"/>
      <c r="Q273" s="2">
        <f>P276-P271</f>
        <v>-15.000000000000213</v>
      </c>
      <c r="S273" s="42"/>
      <c r="T273" s="5">
        <f t="shared" si="53"/>
        <v>-13.205999999999989</v>
      </c>
      <c r="U273" s="5" t="b">
        <f t="shared" si="54"/>
        <v>0</v>
      </c>
      <c r="V273" s="5">
        <f t="shared" si="50"/>
        <v>0</v>
      </c>
      <c r="W273" s="5" t="e">
        <f t="shared" si="55"/>
        <v>#DIV/0!</v>
      </c>
      <c r="X273" s="1" t="e">
        <f t="shared" si="56"/>
        <v>#DIV/0!</v>
      </c>
      <c r="Z273" s="1" t="e">
        <f t="shared" si="51"/>
        <v>#DIV/0!</v>
      </c>
      <c r="AA273" s="1" t="e">
        <f t="shared" si="52"/>
        <v>#DIV/0!</v>
      </c>
      <c r="AB273" s="32">
        <f t="shared" si="59"/>
        <v>45546</v>
      </c>
      <c r="AC273" s="29">
        <f t="shared" si="60"/>
        <v>4</v>
      </c>
      <c r="AD273" s="9">
        <f t="shared" si="61"/>
        <v>27</v>
      </c>
      <c r="AE273" s="9">
        <f>AE269+(0.8*AF271-0.04*(AG274+AG269))</f>
        <v>266.95999999999998</v>
      </c>
    </row>
    <row r="274" spans="1:33" ht="15" customHeight="1" x14ac:dyDescent="0.2">
      <c r="A274" s="17">
        <f t="shared" si="57"/>
        <v>45547</v>
      </c>
      <c r="B274" s="6">
        <f t="shared" si="58"/>
        <v>45547</v>
      </c>
      <c r="C274" s="7"/>
      <c r="D274" s="13"/>
      <c r="E274" s="13"/>
      <c r="F274" s="14"/>
      <c r="G274" s="55">
        <v>23.57</v>
      </c>
      <c r="H274" s="55">
        <v>7.24</v>
      </c>
      <c r="I274" s="55">
        <v>100.26</v>
      </c>
      <c r="J274" s="49">
        <v>955</v>
      </c>
      <c r="K274" s="56">
        <v>4</v>
      </c>
      <c r="L274" s="47">
        <v>4</v>
      </c>
      <c r="M274" s="25"/>
      <c r="P274" s="25"/>
      <c r="S274" s="42"/>
      <c r="T274" s="5">
        <f t="shared" si="53"/>
        <v>-13.206000000000003</v>
      </c>
      <c r="U274" s="5" t="b">
        <f t="shared" si="54"/>
        <v>0</v>
      </c>
      <c r="V274" s="5">
        <f t="shared" si="50"/>
        <v>0</v>
      </c>
      <c r="W274" s="5" t="e">
        <f t="shared" si="55"/>
        <v>#DIV/0!</v>
      </c>
      <c r="X274" s="1" t="e">
        <f t="shared" si="56"/>
        <v>#DIV/0!</v>
      </c>
      <c r="Z274" s="1" t="e">
        <f t="shared" si="51"/>
        <v>#DIV/0!</v>
      </c>
      <c r="AA274" s="1" t="e">
        <f t="shared" si="52"/>
        <v>#DIV/0!</v>
      </c>
      <c r="AB274" s="32">
        <f t="shared" si="59"/>
        <v>45547</v>
      </c>
      <c r="AC274" s="29">
        <f t="shared" si="60"/>
        <v>4</v>
      </c>
      <c r="AD274" s="9">
        <f t="shared" si="61"/>
        <v>4</v>
      </c>
      <c r="AE274" s="1">
        <f>SIGN(AC274)*(ABS(AC274)*60+AD274)+(AC274=0)*AD274</f>
        <v>244</v>
      </c>
      <c r="AG274" s="1">
        <f>AF276-AF271</f>
        <v>-1</v>
      </c>
    </row>
    <row r="275" spans="1:33" ht="15" customHeight="1" x14ac:dyDescent="0.2">
      <c r="A275" s="3">
        <f t="shared" si="57"/>
        <v>45548</v>
      </c>
      <c r="B275" s="6">
        <f t="shared" si="58"/>
        <v>45548</v>
      </c>
      <c r="C275" s="7"/>
      <c r="D275" s="13"/>
      <c r="E275" s="13"/>
      <c r="F275" s="14"/>
      <c r="G275" s="57">
        <f>G274+0.01*(0.2*P276-0.04*(Q278+Q273))</f>
        <v>23.7544</v>
      </c>
      <c r="H275" s="57">
        <f>H274+0.01*(0.2*M276-0.04*(N278+N273))</f>
        <v>7.2304000000000004</v>
      </c>
      <c r="I275" s="57">
        <f>I274+0.2*((I279-I274)-360*(I279-I274&gt;0))+(I274+0.2*((I279-I274)-360*(I279-I274&gt;0))&lt;0)*360</f>
        <v>87.058000000000007</v>
      </c>
      <c r="J275" s="58">
        <f>J274+0.2*(J279-J274)</f>
        <v>955.2</v>
      </c>
      <c r="K275" s="56">
        <v>3</v>
      </c>
      <c r="L275" s="47">
        <v>41</v>
      </c>
      <c r="M275" s="25"/>
      <c r="O275" s="2">
        <f>N278-N273</f>
        <v>1.0000000000000675</v>
      </c>
      <c r="P275" s="25"/>
      <c r="R275" s="2">
        <f>Q278-Q273</f>
        <v>-0.99999999999980105</v>
      </c>
      <c r="S275" s="42"/>
      <c r="T275" s="5">
        <f t="shared" si="53"/>
        <v>-13.201999999999998</v>
      </c>
      <c r="U275" s="5" t="b">
        <f t="shared" si="54"/>
        <v>0</v>
      </c>
      <c r="V275" s="5">
        <f t="shared" si="50"/>
        <v>0</v>
      </c>
      <c r="W275" s="5" t="e">
        <f t="shared" si="55"/>
        <v>#DIV/0!</v>
      </c>
      <c r="X275" s="1" t="e">
        <f t="shared" si="56"/>
        <v>#DIV/0!</v>
      </c>
      <c r="Z275" s="1" t="e">
        <f t="shared" si="51"/>
        <v>#DIV/0!</v>
      </c>
      <c r="AA275" s="1" t="e">
        <f t="shared" si="52"/>
        <v>#DIV/0!</v>
      </c>
      <c r="AB275" s="32">
        <f t="shared" si="59"/>
        <v>45548</v>
      </c>
      <c r="AC275" s="29">
        <f t="shared" si="60"/>
        <v>3</v>
      </c>
      <c r="AD275" s="9">
        <f t="shared" si="61"/>
        <v>41</v>
      </c>
      <c r="AE275" s="9">
        <f>AE274+(0.2*AF276-0.04*(AG279+AG274))</f>
        <v>221.12</v>
      </c>
    </row>
    <row r="276" spans="1:33" ht="15" customHeight="1" x14ac:dyDescent="0.2">
      <c r="A276" s="3">
        <f t="shared" si="57"/>
        <v>45549</v>
      </c>
      <c r="B276" s="6">
        <f t="shared" si="58"/>
        <v>45549</v>
      </c>
      <c r="C276" s="39"/>
      <c r="D276" s="13"/>
      <c r="E276" s="13"/>
      <c r="F276" s="14"/>
      <c r="G276" s="57">
        <f>G274+0.01*(0.4*P276-0.06*(Q278+Q273))</f>
        <v>23.932600000000001</v>
      </c>
      <c r="H276" s="57">
        <f>H274+0.01*(0.4*M276-0.06*(N278+N273))</f>
        <v>7.2186000000000003</v>
      </c>
      <c r="I276" s="57">
        <f>I274+0.4*((I279-I274)-360*(I279-I274&gt;0))+(I274+0.4*((I279-I274)-360*(I279-I274&gt;0))&lt;0)*360</f>
        <v>73.855999999999995</v>
      </c>
      <c r="J276" s="58">
        <f>J274+0.4*(J279-J274)</f>
        <v>955.4</v>
      </c>
      <c r="K276" s="56">
        <v>3</v>
      </c>
      <c r="L276" s="47">
        <v>18</v>
      </c>
      <c r="M276" s="25">
        <f>(H279-H274)*100</f>
        <v>-7.0000000000000284</v>
      </c>
      <c r="P276" s="25">
        <f>100*(G279-G274)</f>
        <v>85.999999999999943</v>
      </c>
      <c r="S276" s="41">
        <f>((I279-I274)*100-36000*(I279-I274&gt;0))</f>
        <v>-6601.0000000000009</v>
      </c>
      <c r="T276" s="5">
        <f t="shared" si="53"/>
        <v>-13.202000000000012</v>
      </c>
      <c r="U276" s="5" t="b">
        <f t="shared" si="54"/>
        <v>0</v>
      </c>
      <c r="V276" s="5">
        <f t="shared" si="50"/>
        <v>0</v>
      </c>
      <c r="W276" s="5" t="e">
        <f t="shared" si="55"/>
        <v>#DIV/0!</v>
      </c>
      <c r="X276" s="1" t="e">
        <f t="shared" si="56"/>
        <v>#DIV/0!</v>
      </c>
      <c r="Z276" s="1" t="e">
        <f t="shared" si="51"/>
        <v>#DIV/0!</v>
      </c>
      <c r="AA276" s="1" t="e">
        <f t="shared" si="52"/>
        <v>#DIV/0!</v>
      </c>
      <c r="AB276" s="32">
        <f t="shared" si="59"/>
        <v>45549</v>
      </c>
      <c r="AC276" s="29">
        <f t="shared" si="60"/>
        <v>3</v>
      </c>
      <c r="AD276" s="9">
        <f t="shared" si="61"/>
        <v>18</v>
      </c>
      <c r="AE276" s="9">
        <f>AE274+(0.4*AF276-0.06*(AG279+AG274))</f>
        <v>198.18</v>
      </c>
      <c r="AF276" s="1">
        <f>AE279-AE274</f>
        <v>-115</v>
      </c>
    </row>
    <row r="277" spans="1:33" ht="15" customHeight="1" x14ac:dyDescent="0.2">
      <c r="A277" s="3">
        <f t="shared" si="57"/>
        <v>45550</v>
      </c>
      <c r="B277" s="6">
        <f t="shared" si="58"/>
        <v>45550</v>
      </c>
      <c r="C277" s="7"/>
      <c r="D277" s="13"/>
      <c r="E277" s="13"/>
      <c r="F277" s="14"/>
      <c r="G277" s="57">
        <f>G274+0.01*(0.6*P276-0.06*(Q278+Q273))</f>
        <v>24.104600000000001</v>
      </c>
      <c r="H277" s="57">
        <f>H274+0.01*(0.6*M276-0.06*(N278+N273))</f>
        <v>7.2046000000000001</v>
      </c>
      <c r="I277" s="57">
        <f>I274+0.6*((I279-I274)-360*(I279-I274&gt;0))+(I274+0.6*((I279-I274)-360*(I279-I274&gt;0))&lt;0)*360</f>
        <v>60.654000000000003</v>
      </c>
      <c r="J277" s="58">
        <f>J274+0.6*(J279-J274)</f>
        <v>955.6</v>
      </c>
      <c r="K277" s="56">
        <v>2</v>
      </c>
      <c r="L277" s="47">
        <v>55</v>
      </c>
      <c r="M277" s="25"/>
      <c r="P277" s="25"/>
      <c r="S277" s="42"/>
      <c r="T277" s="5">
        <f t="shared" si="53"/>
        <v>-13.201999999999991</v>
      </c>
      <c r="U277" s="5" t="b">
        <f t="shared" si="54"/>
        <v>0</v>
      </c>
      <c r="V277" s="5">
        <f t="shared" si="50"/>
        <v>0</v>
      </c>
      <c r="W277" s="5" t="e">
        <f t="shared" si="55"/>
        <v>#DIV/0!</v>
      </c>
      <c r="X277" s="1" t="e">
        <f t="shared" si="56"/>
        <v>#DIV/0!</v>
      </c>
      <c r="Z277" s="1" t="e">
        <f t="shared" si="51"/>
        <v>#DIV/0!</v>
      </c>
      <c r="AA277" s="1" t="e">
        <f t="shared" si="52"/>
        <v>#DIV/0!</v>
      </c>
      <c r="AB277" s="32">
        <f t="shared" si="59"/>
        <v>45550</v>
      </c>
      <c r="AC277" s="29">
        <f t="shared" si="60"/>
        <v>2</v>
      </c>
      <c r="AD277" s="9">
        <f t="shared" si="61"/>
        <v>55</v>
      </c>
      <c r="AE277" s="9">
        <f>AE274+(0.6*AF276-0.06*(AG279+AG274))</f>
        <v>175.18</v>
      </c>
    </row>
    <row r="278" spans="1:33" ht="15" customHeight="1" x14ac:dyDescent="0.2">
      <c r="A278" s="3">
        <f t="shared" si="57"/>
        <v>45551</v>
      </c>
      <c r="B278" s="6">
        <f t="shared" si="58"/>
        <v>45551</v>
      </c>
      <c r="C278" s="7"/>
      <c r="D278" s="13"/>
      <c r="E278" s="13"/>
      <c r="F278" s="14"/>
      <c r="G278" s="57">
        <f>G274+0.01*(0.8*P276-0.04*(Q278+Q273))</f>
        <v>24.270399999999999</v>
      </c>
      <c r="H278" s="57">
        <f>H274+0.01*(0.8*M276-0.04*(N278+N273))</f>
        <v>7.1883999999999997</v>
      </c>
      <c r="I278" s="57">
        <f>I274+0.8*((I279-I274)-360*(I279-I274&gt;0))+(I274+0.8*((I279-I274)-360*(I279-I274&gt;0))&lt;0)*360</f>
        <v>47.451999999999998</v>
      </c>
      <c r="J278" s="58">
        <f>J274+0.8*(J279-J274)</f>
        <v>955.8</v>
      </c>
      <c r="K278" s="56">
        <v>2</v>
      </c>
      <c r="L278" s="47">
        <v>32</v>
      </c>
      <c r="M278" s="25"/>
      <c r="N278" s="2">
        <f>M281-M276</f>
        <v>-4.9999999999999822</v>
      </c>
      <c r="P278" s="25"/>
      <c r="Q278" s="2">
        <f>P281-P276</f>
        <v>-16.000000000000014</v>
      </c>
      <c r="S278" s="42"/>
      <c r="T278" s="5">
        <f t="shared" si="53"/>
        <v>-13.202000000000005</v>
      </c>
      <c r="U278" s="5" t="b">
        <f t="shared" si="54"/>
        <v>0</v>
      </c>
      <c r="V278" s="5">
        <f t="shared" si="50"/>
        <v>0</v>
      </c>
      <c r="W278" s="5" t="e">
        <f t="shared" si="55"/>
        <v>#DIV/0!</v>
      </c>
      <c r="X278" s="1" t="e">
        <f t="shared" si="56"/>
        <v>#DIV/0!</v>
      </c>
      <c r="Z278" s="1" t="e">
        <f t="shared" si="51"/>
        <v>#DIV/0!</v>
      </c>
      <c r="AA278" s="1" t="e">
        <f t="shared" si="52"/>
        <v>#DIV/0!</v>
      </c>
      <c r="AB278" s="32">
        <f t="shared" si="59"/>
        <v>45551</v>
      </c>
      <c r="AC278" s="29">
        <f t="shared" si="60"/>
        <v>2</v>
      </c>
      <c r="AD278" s="9">
        <f t="shared" si="61"/>
        <v>32</v>
      </c>
      <c r="AE278" s="9">
        <f>AE274+(0.8*AF276-0.04*(AG279+AG274))</f>
        <v>152.12</v>
      </c>
    </row>
    <row r="279" spans="1:33" ht="15" customHeight="1" x14ac:dyDescent="0.2">
      <c r="A279" s="17">
        <f t="shared" si="57"/>
        <v>45552</v>
      </c>
      <c r="B279" s="6">
        <f t="shared" si="58"/>
        <v>45552</v>
      </c>
      <c r="C279" s="7"/>
      <c r="D279" s="13"/>
      <c r="E279" s="13"/>
      <c r="F279" s="14"/>
      <c r="G279" s="55">
        <v>24.43</v>
      </c>
      <c r="H279" s="55">
        <v>7.17</v>
      </c>
      <c r="I279" s="55">
        <v>34.25</v>
      </c>
      <c r="J279" s="49">
        <v>956</v>
      </c>
      <c r="K279" s="56">
        <v>2</v>
      </c>
      <c r="L279" s="47">
        <v>9</v>
      </c>
      <c r="M279" s="25"/>
      <c r="P279" s="25"/>
      <c r="S279" s="42"/>
      <c r="T279" s="5">
        <f t="shared" si="53"/>
        <v>-13.201999999999998</v>
      </c>
      <c r="U279" s="5" t="b">
        <f t="shared" si="54"/>
        <v>0</v>
      </c>
      <c r="V279" s="5">
        <f t="shared" si="50"/>
        <v>0</v>
      </c>
      <c r="W279" s="5" t="e">
        <f t="shared" si="55"/>
        <v>#DIV/0!</v>
      </c>
      <c r="X279" s="1" t="e">
        <f t="shared" si="56"/>
        <v>#DIV/0!</v>
      </c>
      <c r="Z279" s="1" t="e">
        <f t="shared" si="51"/>
        <v>#DIV/0!</v>
      </c>
      <c r="AA279" s="1" t="e">
        <f t="shared" si="52"/>
        <v>#DIV/0!</v>
      </c>
      <c r="AB279" s="32">
        <f t="shared" si="59"/>
        <v>45552</v>
      </c>
      <c r="AC279" s="29">
        <f t="shared" si="60"/>
        <v>2</v>
      </c>
      <c r="AD279" s="9">
        <f t="shared" si="61"/>
        <v>9</v>
      </c>
      <c r="AE279" s="1">
        <f>SIGN(AC279)*(ABS(AC279)*60+AD279)+(AC279=0)*AD279</f>
        <v>129</v>
      </c>
      <c r="AG279" s="1">
        <f>AF281-AF276</f>
        <v>-2</v>
      </c>
    </row>
    <row r="280" spans="1:33" ht="15" customHeight="1" x14ac:dyDescent="0.2">
      <c r="A280" s="3">
        <f t="shared" si="57"/>
        <v>45553</v>
      </c>
      <c r="B280" s="6">
        <f t="shared" si="58"/>
        <v>45553</v>
      </c>
      <c r="C280" s="7"/>
      <c r="D280" s="13"/>
      <c r="E280" s="13"/>
      <c r="F280" s="14"/>
      <c r="G280" s="57">
        <f>G279+0.01*(0.2*P281-0.04*(Q283+Q278))</f>
        <v>24.583199999999998</v>
      </c>
      <c r="H280" s="57">
        <f>H279+0.01*(0.2*M281-0.04*(N283+N278))</f>
        <v>7.1499999999999995</v>
      </c>
      <c r="I280" s="57">
        <f>I279+0.2*((I284-I279)-360*(I284-I279&gt;0))+(I279+0.2*((I284-I279)-360*(I284-I279&gt;0))&lt;0)*360</f>
        <v>21.049999999999997</v>
      </c>
      <c r="J280" s="58">
        <f>J279+0.2*(J284-J279)</f>
        <v>956.4</v>
      </c>
      <c r="K280" s="56">
        <v>1</v>
      </c>
      <c r="L280" s="47">
        <v>46</v>
      </c>
      <c r="M280" s="25"/>
      <c r="O280" s="2">
        <f>N283-N278</f>
        <v>0</v>
      </c>
      <c r="P280" s="25"/>
      <c r="R280" s="2">
        <f>Q283-Q278</f>
        <v>-0.99999999999980105</v>
      </c>
      <c r="S280" s="42"/>
      <c r="T280" s="5">
        <f t="shared" si="53"/>
        <v>-13.200000000000003</v>
      </c>
      <c r="U280" s="5" t="b">
        <f t="shared" si="54"/>
        <v>0</v>
      </c>
      <c r="V280" s="5">
        <f t="shared" ref="V280:V343" si="62">(U280=TRUE)*(T280-360)</f>
        <v>0</v>
      </c>
      <c r="W280" s="5" t="e">
        <f t="shared" si="55"/>
        <v>#DIV/0!</v>
      </c>
      <c r="X280" s="1" t="e">
        <f t="shared" si="56"/>
        <v>#DIV/0!</v>
      </c>
      <c r="Z280" s="1" t="e">
        <f t="shared" ref="Z280:Z343" si="63">INT(X280)</f>
        <v>#DIV/0!</v>
      </c>
      <c r="AA280" s="1" t="e">
        <f t="shared" ref="AA280:AA343" si="64">INT((X280-Z280)*60+0.5)</f>
        <v>#DIV/0!</v>
      </c>
      <c r="AB280" s="32">
        <f t="shared" si="59"/>
        <v>45553</v>
      </c>
      <c r="AC280" s="29">
        <f t="shared" si="60"/>
        <v>1</v>
      </c>
      <c r="AD280" s="35">
        <f t="shared" si="61"/>
        <v>46</v>
      </c>
      <c r="AE280" s="9">
        <f>AE279+(0.2*AF281-0.04*(AG284+AG279))</f>
        <v>105.64</v>
      </c>
    </row>
    <row r="281" spans="1:33" ht="15" customHeight="1" x14ac:dyDescent="0.2">
      <c r="A281" s="3">
        <f t="shared" si="57"/>
        <v>45554</v>
      </c>
      <c r="B281" s="6">
        <f t="shared" si="58"/>
        <v>45554</v>
      </c>
      <c r="C281" s="7">
        <v>2289</v>
      </c>
      <c r="D281" s="13"/>
      <c r="E281" s="13"/>
      <c r="F281" s="14"/>
      <c r="G281" s="57">
        <f>G279+0.01*(0.4*P281-0.06*(Q283+Q278))</f>
        <v>24.729800000000001</v>
      </c>
      <c r="H281" s="57">
        <f>H279+0.01*(0.4*M281-0.06*(N283+N278))</f>
        <v>7.1280000000000001</v>
      </c>
      <c r="I281" s="57">
        <f>I279+0.4*((I284-I279)-360*(I284-I279&gt;0))+(I279+0.4*((I284-I279)-360*(I284-I279&gt;0))&lt;0)*360</f>
        <v>7.8499999999999979</v>
      </c>
      <c r="J281" s="58">
        <f>J279+0.4*(J284-J279)</f>
        <v>956.8</v>
      </c>
      <c r="K281" s="56">
        <v>1</v>
      </c>
      <c r="L281" s="47">
        <v>22</v>
      </c>
      <c r="M281" s="25">
        <f>(H284-H279)*100</f>
        <v>-12.000000000000011</v>
      </c>
      <c r="P281" s="25">
        <f>100*(G284-G279)</f>
        <v>69.999999999999929</v>
      </c>
      <c r="S281" s="41">
        <f>((I284-I279)*100-36000*(I284-I279&gt;0))</f>
        <v>-6600</v>
      </c>
      <c r="T281" s="5">
        <f t="shared" si="53"/>
        <v>-13.2</v>
      </c>
      <c r="U281" s="5" t="b">
        <f t="shared" si="54"/>
        <v>0</v>
      </c>
      <c r="V281" s="5">
        <f t="shared" si="62"/>
        <v>0</v>
      </c>
      <c r="W281" s="5" t="e">
        <f t="shared" si="55"/>
        <v>#DIV/0!</v>
      </c>
      <c r="X281" s="1" t="e">
        <f t="shared" si="56"/>
        <v>#DIV/0!</v>
      </c>
      <c r="Z281" s="1" t="e">
        <f t="shared" si="63"/>
        <v>#DIV/0!</v>
      </c>
      <c r="AA281" s="1" t="e">
        <f t="shared" si="64"/>
        <v>#DIV/0!</v>
      </c>
      <c r="AB281" s="32">
        <f t="shared" si="59"/>
        <v>45554</v>
      </c>
      <c r="AC281" s="29">
        <f t="shared" si="60"/>
        <v>1</v>
      </c>
      <c r="AD281" s="9">
        <f t="shared" si="61"/>
        <v>22</v>
      </c>
      <c r="AE281" s="9">
        <f>AE279+(0.4*AF281-0.06*(AG284+AG279))</f>
        <v>82.259999999999991</v>
      </c>
      <c r="AF281" s="1">
        <f>AE284-AE279</f>
        <v>-117</v>
      </c>
    </row>
    <row r="282" spans="1:33" ht="15" customHeight="1" x14ac:dyDescent="0.2">
      <c r="A282" s="3">
        <f t="shared" si="57"/>
        <v>45555</v>
      </c>
      <c r="B282" s="6">
        <f t="shared" si="58"/>
        <v>45555</v>
      </c>
      <c r="C282" s="39">
        <v>0.96944444444444444</v>
      </c>
      <c r="D282" s="13"/>
      <c r="E282" s="13"/>
      <c r="F282" s="14"/>
      <c r="G282" s="57">
        <f>G279+0.01*(0.6*P281-0.06*(Q283+Q278))</f>
        <v>24.869799999999998</v>
      </c>
      <c r="H282" s="57">
        <f>H279+0.01*(0.6*M281-0.06*(N283+N278))</f>
        <v>7.1040000000000001</v>
      </c>
      <c r="I282" s="57">
        <f>I279+0.6*((I284-I279)-360*(I284-I279&gt;0))+(I279+0.6*((I284-I279)-360*(I284-I279&gt;0))&lt;0)*360</f>
        <v>354.65</v>
      </c>
      <c r="J282" s="58">
        <f>J279+0.6*(J284-J279)</f>
        <v>957.2</v>
      </c>
      <c r="K282" s="56">
        <v>0</v>
      </c>
      <c r="L282" s="47">
        <v>59</v>
      </c>
      <c r="M282" s="25"/>
      <c r="P282" s="25"/>
      <c r="S282" s="42"/>
      <c r="T282" s="5">
        <f t="shared" si="53"/>
        <v>346.79999999999995</v>
      </c>
      <c r="U282" s="5" t="b">
        <f t="shared" si="54"/>
        <v>1</v>
      </c>
      <c r="V282" s="5">
        <f t="shared" si="62"/>
        <v>-13.200000000000045</v>
      </c>
      <c r="W282" s="5">
        <f t="shared" si="55"/>
        <v>-0.72727272727273373</v>
      </c>
      <c r="X282" s="1">
        <f t="shared" si="56"/>
        <v>23.272727272727266</v>
      </c>
      <c r="Y282" s="1">
        <v>2289</v>
      </c>
      <c r="Z282" s="1">
        <f t="shared" si="63"/>
        <v>23</v>
      </c>
      <c r="AA282" s="1">
        <f t="shared" si="64"/>
        <v>16</v>
      </c>
      <c r="AB282" s="32">
        <f t="shared" si="59"/>
        <v>45555</v>
      </c>
      <c r="AC282" s="29">
        <f t="shared" si="60"/>
        <v>0</v>
      </c>
      <c r="AD282" s="9">
        <f t="shared" si="61"/>
        <v>59</v>
      </c>
      <c r="AE282" s="9">
        <f>AE279+(0.6*AF281-0.06*(AG284+AG279))</f>
        <v>58.86</v>
      </c>
    </row>
    <row r="283" spans="1:33" ht="15" customHeight="1" x14ac:dyDescent="0.2">
      <c r="A283" s="3">
        <f t="shared" si="57"/>
        <v>45556</v>
      </c>
      <c r="B283" s="6">
        <f t="shared" si="58"/>
        <v>45556</v>
      </c>
      <c r="C283" s="7"/>
      <c r="D283" s="13"/>
      <c r="E283" s="13"/>
      <c r="F283" s="14"/>
      <c r="G283" s="57">
        <f>G279+0.01*(0.8*P281-0.04*(Q283+Q278))</f>
        <v>25.0032</v>
      </c>
      <c r="H283" s="57">
        <f>H279+0.01*(0.8*M281-0.04*(N283+N278))</f>
        <v>7.0779999999999994</v>
      </c>
      <c r="I283" s="57">
        <f>I279+0.8*((I284-I279)-360*(I284-I279&gt;0))+(I279+0.8*((I284-I279)-360*(I284-I279&gt;0))&lt;0)*360</f>
        <v>341.45</v>
      </c>
      <c r="J283" s="58">
        <f>J279+0.8*(J284-J279)</f>
        <v>957.6</v>
      </c>
      <c r="K283" s="56">
        <v>0</v>
      </c>
      <c r="L283" s="47">
        <v>36</v>
      </c>
      <c r="M283" s="25"/>
      <c r="N283" s="2">
        <f>M286-M281</f>
        <v>-4.9999999999999822</v>
      </c>
      <c r="P283" s="25"/>
      <c r="Q283" s="2">
        <f>P286-P281</f>
        <v>-16.999999999999815</v>
      </c>
      <c r="S283" s="42"/>
      <c r="T283" s="5">
        <f t="shared" si="53"/>
        <v>-13.199999999999989</v>
      </c>
      <c r="U283" s="5" t="b">
        <f t="shared" si="54"/>
        <v>0</v>
      </c>
      <c r="V283" s="5">
        <f t="shared" si="62"/>
        <v>0</v>
      </c>
      <c r="W283" s="5" t="e">
        <f t="shared" si="55"/>
        <v>#DIV/0!</v>
      </c>
      <c r="X283" s="1" t="e">
        <f t="shared" si="56"/>
        <v>#DIV/0!</v>
      </c>
      <c r="Z283" s="1" t="e">
        <f t="shared" si="63"/>
        <v>#DIV/0!</v>
      </c>
      <c r="AA283" s="1" t="e">
        <f t="shared" si="64"/>
        <v>#DIV/0!</v>
      </c>
      <c r="AB283" s="32">
        <f t="shared" si="59"/>
        <v>45556</v>
      </c>
      <c r="AC283" s="29">
        <f t="shared" si="60"/>
        <v>0</v>
      </c>
      <c r="AD283" s="9">
        <f t="shared" si="61"/>
        <v>36</v>
      </c>
      <c r="AE283" s="9">
        <f>AE279+(0.8*AF281-0.04*(AG284+AG279))</f>
        <v>35.44</v>
      </c>
    </row>
    <row r="284" spans="1:33" ht="15" customHeight="1" x14ac:dyDescent="0.2">
      <c r="A284" s="17">
        <f t="shared" si="57"/>
        <v>45557</v>
      </c>
      <c r="B284" s="6">
        <f t="shared" si="58"/>
        <v>45557</v>
      </c>
      <c r="C284" s="7"/>
      <c r="D284" s="13"/>
      <c r="E284" s="13"/>
      <c r="F284" s="14"/>
      <c r="G284" s="55">
        <v>25.13</v>
      </c>
      <c r="H284" s="55">
        <v>7.05</v>
      </c>
      <c r="I284" s="55">
        <v>328.25</v>
      </c>
      <c r="J284" s="49">
        <v>958</v>
      </c>
      <c r="K284" s="56">
        <v>0</v>
      </c>
      <c r="L284" s="47">
        <v>12</v>
      </c>
      <c r="M284" s="25"/>
      <c r="P284" s="25"/>
      <c r="S284" s="42"/>
      <c r="T284" s="5">
        <f t="shared" si="53"/>
        <v>-13.199999999999989</v>
      </c>
      <c r="U284" s="5" t="b">
        <f t="shared" si="54"/>
        <v>0</v>
      </c>
      <c r="V284" s="5">
        <f t="shared" si="62"/>
        <v>0</v>
      </c>
      <c r="W284" s="5" t="e">
        <f t="shared" si="55"/>
        <v>#DIV/0!</v>
      </c>
      <c r="X284" s="1" t="e">
        <f t="shared" si="56"/>
        <v>#DIV/0!</v>
      </c>
      <c r="Z284" s="1" t="e">
        <f t="shared" si="63"/>
        <v>#DIV/0!</v>
      </c>
      <c r="AA284" s="1" t="e">
        <f t="shared" si="64"/>
        <v>#DIV/0!</v>
      </c>
      <c r="AB284" s="32">
        <f t="shared" si="59"/>
        <v>45557</v>
      </c>
      <c r="AC284" s="29">
        <f t="shared" si="60"/>
        <v>0</v>
      </c>
      <c r="AD284" s="9">
        <f t="shared" si="61"/>
        <v>12</v>
      </c>
      <c r="AE284" s="1">
        <f>SIGN(AC284)*(ABS(AC284)*60+AD284)+(AC284=0)*AD284</f>
        <v>12</v>
      </c>
      <c r="AG284" s="1">
        <f>AF286-AF281</f>
        <v>1</v>
      </c>
    </row>
    <row r="285" spans="1:33" ht="15" customHeight="1" x14ac:dyDescent="0.2">
      <c r="A285" s="3">
        <f t="shared" si="57"/>
        <v>45558</v>
      </c>
      <c r="B285" s="6">
        <f t="shared" si="58"/>
        <v>45558</v>
      </c>
      <c r="C285" s="7"/>
      <c r="D285" s="13"/>
      <c r="E285" s="13"/>
      <c r="F285" s="14"/>
      <c r="G285" s="57">
        <f>G284+0.01*(0.2*P286-0.04*(Q288+Q283))</f>
        <v>25.249199999999998</v>
      </c>
      <c r="H285" s="57">
        <f>H284+0.01*(0.2*M286-0.04*(N288+N283))</f>
        <v>7.02</v>
      </c>
      <c r="I285" s="57">
        <f>I284+0.2*((I289-I284)-360*(I289-I284&gt;0))+(I284+0.2*((I289-I284)-360*(I289-I284&gt;0))&lt;0)*360</f>
        <v>315.05</v>
      </c>
      <c r="J285" s="58">
        <f>J284+0.2*(J289-J284)</f>
        <v>958.2</v>
      </c>
      <c r="K285" s="56">
        <v>0</v>
      </c>
      <c r="L285" s="47">
        <v>-11</v>
      </c>
      <c r="M285" s="25"/>
      <c r="O285" s="2">
        <f>N288-N283</f>
        <v>0</v>
      </c>
      <c r="P285" s="25"/>
      <c r="R285" s="2">
        <f>Q288-Q283</f>
        <v>0.99999999999980105</v>
      </c>
      <c r="S285" s="42"/>
      <c r="T285" s="5">
        <f t="shared" si="53"/>
        <v>-13.199999999999989</v>
      </c>
      <c r="U285" s="5" t="b">
        <f t="shared" si="54"/>
        <v>0</v>
      </c>
      <c r="V285" s="5">
        <f t="shared" si="62"/>
        <v>0</v>
      </c>
      <c r="W285" s="5" t="e">
        <f t="shared" si="55"/>
        <v>#DIV/0!</v>
      </c>
      <c r="X285" s="1" t="e">
        <f t="shared" si="56"/>
        <v>#DIV/0!</v>
      </c>
      <c r="Z285" s="1" t="e">
        <f t="shared" si="63"/>
        <v>#DIV/0!</v>
      </c>
      <c r="AA285" s="1" t="e">
        <f t="shared" si="64"/>
        <v>#DIV/0!</v>
      </c>
      <c r="AB285" s="32">
        <f t="shared" si="59"/>
        <v>45558</v>
      </c>
      <c r="AC285" s="29">
        <f t="shared" si="60"/>
        <v>0</v>
      </c>
      <c r="AD285" s="9">
        <f t="shared" si="61"/>
        <v>-11</v>
      </c>
      <c r="AE285" s="9">
        <f>AE284+(0.2*AF286-0.04*(AG289+AG284))</f>
        <v>-11.200000000000003</v>
      </c>
    </row>
    <row r="286" spans="1:33" ht="15" customHeight="1" x14ac:dyDescent="0.2">
      <c r="A286" s="3">
        <f t="shared" si="57"/>
        <v>45559</v>
      </c>
      <c r="B286" s="6">
        <f t="shared" si="58"/>
        <v>45559</v>
      </c>
      <c r="C286" s="39"/>
      <c r="D286" s="13"/>
      <c r="E286" s="13"/>
      <c r="F286" s="14"/>
      <c r="G286" s="57">
        <f>G284+0.01*(0.4*P286-0.06*(Q288+Q283))</f>
        <v>25.361799999999999</v>
      </c>
      <c r="H286" s="57">
        <f>H284+0.01*(0.4*M286-0.06*(N288+N283))</f>
        <v>6.9879999999999995</v>
      </c>
      <c r="I286" s="57">
        <f>I284+0.4*((I289-I284)-360*(I289-I284&gt;0))+(I284+0.4*((I289-I284)-360*(I289-I284&gt;0))&lt;0)*360</f>
        <v>301.85000000000002</v>
      </c>
      <c r="J286" s="58">
        <f>J284+0.4*(J289-J284)</f>
        <v>958.4</v>
      </c>
      <c r="K286" s="56">
        <v>0</v>
      </c>
      <c r="L286" s="47">
        <v>-34</v>
      </c>
      <c r="M286" s="25">
        <f>(H289-H284)*100</f>
        <v>-16.999999999999993</v>
      </c>
      <c r="P286" s="25">
        <f>100*(G289-G284)</f>
        <v>53.000000000000114</v>
      </c>
      <c r="S286" s="41">
        <f>((I289-I284)*100-36000*(I289-I284&gt;0))</f>
        <v>-6600</v>
      </c>
      <c r="T286" s="5">
        <f t="shared" si="53"/>
        <v>-13.199999999999989</v>
      </c>
      <c r="U286" s="5" t="b">
        <f t="shared" si="54"/>
        <v>0</v>
      </c>
      <c r="V286" s="5">
        <f t="shared" si="62"/>
        <v>0</v>
      </c>
      <c r="W286" s="5" t="e">
        <f t="shared" si="55"/>
        <v>#DIV/0!</v>
      </c>
      <c r="X286" s="1" t="e">
        <f t="shared" si="56"/>
        <v>#DIV/0!</v>
      </c>
      <c r="Z286" s="1" t="e">
        <f t="shared" si="63"/>
        <v>#DIV/0!</v>
      </c>
      <c r="AA286" s="1" t="e">
        <f t="shared" si="64"/>
        <v>#DIV/0!</v>
      </c>
      <c r="AB286" s="32">
        <f t="shared" si="59"/>
        <v>45559</v>
      </c>
      <c r="AC286" s="29">
        <f t="shared" si="60"/>
        <v>0</v>
      </c>
      <c r="AD286" s="9">
        <f t="shared" si="61"/>
        <v>-34</v>
      </c>
      <c r="AE286" s="9">
        <f>AE284+(0.4*AF286-0.06*(AG289+AG284))</f>
        <v>-34.400000000000006</v>
      </c>
      <c r="AF286" s="1">
        <f>AE289-AE284</f>
        <v>-116</v>
      </c>
    </row>
    <row r="287" spans="1:33" ht="15" customHeight="1" x14ac:dyDescent="0.2">
      <c r="A287" s="3">
        <f t="shared" si="57"/>
        <v>45560</v>
      </c>
      <c r="B287" s="6">
        <f t="shared" si="58"/>
        <v>45560</v>
      </c>
      <c r="C287" s="7"/>
      <c r="D287" s="13"/>
      <c r="E287" s="13"/>
      <c r="F287" s="14"/>
      <c r="G287" s="57">
        <f>G284+0.01*(0.6*P286-0.06*(Q288+Q283))</f>
        <v>25.4678</v>
      </c>
      <c r="H287" s="57">
        <f>H284+0.01*(0.6*M286-0.06*(N288+N283))</f>
        <v>6.9539999999999997</v>
      </c>
      <c r="I287" s="57">
        <f>I284+0.6*((I289-I284)-360*(I289-I284&gt;0))+(I284+0.6*((I289-I284)-360*(I289-I284&gt;0))&lt;0)*360</f>
        <v>288.64999999999998</v>
      </c>
      <c r="J287" s="58">
        <f>J284+0.6*(J289-J284)</f>
        <v>958.6</v>
      </c>
      <c r="K287" s="56">
        <v>-1</v>
      </c>
      <c r="L287" s="47">
        <v>-58</v>
      </c>
      <c r="M287" s="25"/>
      <c r="P287" s="25"/>
      <c r="S287" s="42"/>
      <c r="T287" s="5">
        <f t="shared" si="53"/>
        <v>-13.200000000000045</v>
      </c>
      <c r="U287" s="5" t="b">
        <f t="shared" si="54"/>
        <v>0</v>
      </c>
      <c r="V287" s="5">
        <f t="shared" si="62"/>
        <v>0</v>
      </c>
      <c r="W287" s="5" t="e">
        <f t="shared" si="55"/>
        <v>#DIV/0!</v>
      </c>
      <c r="X287" s="1" t="e">
        <f t="shared" si="56"/>
        <v>#DIV/0!</v>
      </c>
      <c r="Z287" s="1" t="e">
        <f t="shared" si="63"/>
        <v>#DIV/0!</v>
      </c>
      <c r="AA287" s="1" t="e">
        <f t="shared" si="64"/>
        <v>#DIV/0!</v>
      </c>
      <c r="AB287" s="32">
        <f t="shared" si="59"/>
        <v>45560</v>
      </c>
      <c r="AC287" s="29">
        <f t="shared" si="60"/>
        <v>-1</v>
      </c>
      <c r="AD287" s="9">
        <f t="shared" si="61"/>
        <v>-58</v>
      </c>
      <c r="AE287" s="9">
        <f>AE284+(0.6*AF286-0.06*(AG289+AG284))</f>
        <v>-57.599999999999994</v>
      </c>
    </row>
    <row r="288" spans="1:33" ht="15" customHeight="1" x14ac:dyDescent="0.2">
      <c r="A288" s="3">
        <f t="shared" si="57"/>
        <v>45561</v>
      </c>
      <c r="B288" s="6">
        <f t="shared" si="58"/>
        <v>45561</v>
      </c>
      <c r="C288" s="7"/>
      <c r="D288" s="13"/>
      <c r="E288" s="13"/>
      <c r="F288" s="14"/>
      <c r="G288" s="57">
        <f>G284+0.01*(0.8*P286-0.04*(Q288+Q283))</f>
        <v>25.5672</v>
      </c>
      <c r="H288" s="57">
        <f>H284+0.01*(0.8*M286-0.04*(N288+N283))</f>
        <v>6.9180000000000001</v>
      </c>
      <c r="I288" s="57">
        <f>I284+0.8*((I289-I284)-360*(I289-I284&gt;0))+(I284+0.8*((I289-I284)-360*(I289-I284&gt;0))&lt;0)*360</f>
        <v>275.45</v>
      </c>
      <c r="J288" s="58">
        <f>J284+0.8*(J289-J284)</f>
        <v>958.8</v>
      </c>
      <c r="K288" s="56">
        <v>-1</v>
      </c>
      <c r="L288" s="47">
        <v>21</v>
      </c>
      <c r="M288" s="25"/>
      <c r="N288" s="2">
        <f>M291-M286</f>
        <v>-4.9999999999999822</v>
      </c>
      <c r="P288" s="25"/>
      <c r="Q288" s="2">
        <f>P291-P286</f>
        <v>-16.000000000000014</v>
      </c>
      <c r="S288" s="42"/>
      <c r="T288" s="5">
        <f t="shared" si="53"/>
        <v>-13.199999999999989</v>
      </c>
      <c r="U288" s="5" t="b">
        <f t="shared" si="54"/>
        <v>0</v>
      </c>
      <c r="V288" s="5">
        <f t="shared" si="62"/>
        <v>0</v>
      </c>
      <c r="W288" s="5" t="e">
        <f t="shared" si="55"/>
        <v>#DIV/0!</v>
      </c>
      <c r="X288" s="1" t="e">
        <f t="shared" si="56"/>
        <v>#DIV/0!</v>
      </c>
      <c r="Z288" s="1" t="e">
        <f t="shared" si="63"/>
        <v>#DIV/0!</v>
      </c>
      <c r="AA288" s="1" t="e">
        <f t="shared" si="64"/>
        <v>#DIV/0!</v>
      </c>
      <c r="AB288" s="32">
        <f t="shared" si="59"/>
        <v>45561</v>
      </c>
      <c r="AC288" s="29">
        <f t="shared" si="60"/>
        <v>-1</v>
      </c>
      <c r="AD288" s="35">
        <f t="shared" si="61"/>
        <v>21</v>
      </c>
      <c r="AE288" s="9">
        <f>AE284+(0.8*AF286-0.04*(AG289+AG284))</f>
        <v>-80.800000000000011</v>
      </c>
    </row>
    <row r="289" spans="1:33" ht="15" customHeight="1" x14ac:dyDescent="0.2">
      <c r="A289" s="17">
        <f t="shared" si="57"/>
        <v>45562</v>
      </c>
      <c r="B289" s="6">
        <f t="shared" si="58"/>
        <v>45562</v>
      </c>
      <c r="C289" s="7"/>
      <c r="D289" s="13"/>
      <c r="E289" s="13"/>
      <c r="F289" s="14"/>
      <c r="G289" s="55">
        <v>25.66</v>
      </c>
      <c r="H289" s="55">
        <v>6.88</v>
      </c>
      <c r="I289" s="55">
        <v>262.25</v>
      </c>
      <c r="J289" s="49">
        <v>959</v>
      </c>
      <c r="K289" s="56">
        <v>-1</v>
      </c>
      <c r="L289" s="47">
        <v>44</v>
      </c>
      <c r="M289" s="25"/>
      <c r="P289" s="25"/>
      <c r="S289" s="42"/>
      <c r="T289" s="5">
        <f t="shared" si="53"/>
        <v>-13.199999999999989</v>
      </c>
      <c r="U289" s="5" t="b">
        <f t="shared" si="54"/>
        <v>0</v>
      </c>
      <c r="V289" s="5">
        <f t="shared" si="62"/>
        <v>0</v>
      </c>
      <c r="W289" s="5" t="e">
        <f t="shared" si="55"/>
        <v>#DIV/0!</v>
      </c>
      <c r="X289" s="1" t="e">
        <f t="shared" si="56"/>
        <v>#DIV/0!</v>
      </c>
      <c r="Z289" s="1" t="e">
        <f t="shared" si="63"/>
        <v>#DIV/0!</v>
      </c>
      <c r="AA289" s="1" t="e">
        <f t="shared" si="64"/>
        <v>#DIV/0!</v>
      </c>
      <c r="AB289" s="32">
        <f t="shared" si="59"/>
        <v>45562</v>
      </c>
      <c r="AC289" s="29">
        <f t="shared" si="60"/>
        <v>-1</v>
      </c>
      <c r="AD289" s="9">
        <f t="shared" si="61"/>
        <v>44</v>
      </c>
      <c r="AE289" s="1">
        <f>SIGN(AC289)*(ABS(AC289)*60+AD289)+(AC289=0)*AD289</f>
        <v>-104</v>
      </c>
      <c r="AG289" s="1">
        <f>AF291-AF286</f>
        <v>-1</v>
      </c>
    </row>
    <row r="290" spans="1:33" ht="15" customHeight="1" x14ac:dyDescent="0.2">
      <c r="A290" s="3">
        <f t="shared" si="57"/>
        <v>45563</v>
      </c>
      <c r="B290" s="6">
        <f t="shared" si="58"/>
        <v>45563</v>
      </c>
      <c r="C290" s="7"/>
      <c r="D290" s="13"/>
      <c r="E290" s="13"/>
      <c r="F290" s="14"/>
      <c r="G290" s="57">
        <f>G289+0.01*(0.2*P291-0.04*(Q293+Q288))</f>
        <v>25.747199999999999</v>
      </c>
      <c r="H290" s="57">
        <f>H289+0.01*(0.2*M291-0.04*(N293+N288))</f>
        <v>6.84</v>
      </c>
      <c r="I290" s="57">
        <f>I289+0.2*((I294-I289)-360*(I294-I289&gt;0))+(I289+0.2*((I294-I289)-360*(I294-I289&gt;0))&lt;0)*360</f>
        <v>249.054</v>
      </c>
      <c r="J290" s="58">
        <f>J289+0.2*(J294-J289)</f>
        <v>959.2</v>
      </c>
      <c r="K290" s="56">
        <v>-2</v>
      </c>
      <c r="L290" s="47">
        <v>8</v>
      </c>
      <c r="M290" s="25"/>
      <c r="O290" s="2">
        <f>N293-N288</f>
        <v>-8.8817841970012523E-14</v>
      </c>
      <c r="P290" s="25"/>
      <c r="R290" s="2">
        <f>Q293-Q288</f>
        <v>-1.0000000000001563</v>
      </c>
      <c r="S290" s="42"/>
      <c r="T290" s="5">
        <f t="shared" si="53"/>
        <v>-13.195999999999998</v>
      </c>
      <c r="U290" s="5" t="b">
        <f t="shared" si="54"/>
        <v>0</v>
      </c>
      <c r="V290" s="5">
        <f t="shared" si="62"/>
        <v>0</v>
      </c>
      <c r="W290" s="5" t="e">
        <f t="shared" si="55"/>
        <v>#DIV/0!</v>
      </c>
      <c r="X290" s="1" t="e">
        <f t="shared" si="56"/>
        <v>#DIV/0!</v>
      </c>
      <c r="Z290" s="1" t="e">
        <f t="shared" si="63"/>
        <v>#DIV/0!</v>
      </c>
      <c r="AA290" s="1" t="e">
        <f t="shared" si="64"/>
        <v>#DIV/0!</v>
      </c>
      <c r="AB290" s="32">
        <f t="shared" si="59"/>
        <v>45563</v>
      </c>
      <c r="AC290" s="29">
        <f t="shared" si="60"/>
        <v>-2</v>
      </c>
      <c r="AD290" s="9">
        <f t="shared" si="61"/>
        <v>8</v>
      </c>
      <c r="AE290" s="9">
        <f>AE289+(0.2*AF291-0.04*(AG294+AG289))</f>
        <v>-127.44</v>
      </c>
    </row>
    <row r="291" spans="1:33" ht="15" customHeight="1" x14ac:dyDescent="0.2">
      <c r="A291" s="3">
        <f t="shared" si="57"/>
        <v>45564</v>
      </c>
      <c r="B291" s="6">
        <f t="shared" si="58"/>
        <v>45564</v>
      </c>
      <c r="C291" s="7"/>
      <c r="D291" s="13"/>
      <c r="E291" s="13"/>
      <c r="F291" s="14"/>
      <c r="G291" s="57">
        <f>G289+0.01*(0.4*P291-0.06*(Q293+Q288))</f>
        <v>25.8278</v>
      </c>
      <c r="H291" s="57">
        <f>H289+0.01*(0.4*M291-0.06*(N293+N288))</f>
        <v>6.798</v>
      </c>
      <c r="I291" s="57">
        <f>I289+0.4*((I294-I289)-360*(I294-I289&gt;0))+(I289+0.4*((I294-I289)-360*(I294-I289&gt;0))&lt;0)*360</f>
        <v>235.858</v>
      </c>
      <c r="J291" s="58">
        <f>J289+0.4*(J294-J289)</f>
        <v>959.4</v>
      </c>
      <c r="K291" s="56">
        <v>-2</v>
      </c>
      <c r="L291" s="47">
        <v>31</v>
      </c>
      <c r="M291" s="25">
        <f>(H294-H289)*100</f>
        <v>-21.999999999999975</v>
      </c>
      <c r="P291" s="25">
        <f>100*(G294-G289)</f>
        <v>37.000000000000099</v>
      </c>
      <c r="S291" s="41">
        <f>((I294-I289)*100-36000*(I294-I289&gt;0))</f>
        <v>-6597.9999999999991</v>
      </c>
      <c r="T291" s="5">
        <f t="shared" si="53"/>
        <v>-13.195999999999998</v>
      </c>
      <c r="U291" s="5" t="b">
        <f t="shared" si="54"/>
        <v>0</v>
      </c>
      <c r="V291" s="5">
        <f t="shared" si="62"/>
        <v>0</v>
      </c>
      <c r="W291" s="5" t="e">
        <f t="shared" si="55"/>
        <v>#DIV/0!</v>
      </c>
      <c r="X291" s="1" t="e">
        <f t="shared" si="56"/>
        <v>#DIV/0!</v>
      </c>
      <c r="Z291" s="1" t="e">
        <f t="shared" si="63"/>
        <v>#DIV/0!</v>
      </c>
      <c r="AA291" s="1" t="e">
        <f t="shared" si="64"/>
        <v>#DIV/0!</v>
      </c>
      <c r="AB291" s="32">
        <f t="shared" si="59"/>
        <v>45564</v>
      </c>
      <c r="AC291" s="29">
        <f t="shared" si="60"/>
        <v>-2</v>
      </c>
      <c r="AD291" s="35">
        <f t="shared" si="61"/>
        <v>31</v>
      </c>
      <c r="AE291" s="9">
        <f>AE289+(0.4*AF291-0.06*(AG294+AG289))</f>
        <v>-150.86000000000001</v>
      </c>
      <c r="AF291" s="1">
        <f>AE294-AE289</f>
        <v>-117</v>
      </c>
    </row>
    <row r="292" spans="1:33" ht="15" customHeight="1" x14ac:dyDescent="0.2">
      <c r="A292" s="3">
        <f t="shared" si="57"/>
        <v>45565</v>
      </c>
      <c r="B292" s="6">
        <f t="shared" si="58"/>
        <v>45565</v>
      </c>
      <c r="C292" s="7"/>
      <c r="D292" s="13"/>
      <c r="E292" s="13"/>
      <c r="F292" s="14"/>
      <c r="G292" s="57">
        <f>G289+0.01*(0.6*P291-0.06*(Q293+Q288))</f>
        <v>25.901800000000001</v>
      </c>
      <c r="H292" s="57">
        <f>H289+0.01*(0.6*M291-0.06*(N293+N288))</f>
        <v>6.7540000000000004</v>
      </c>
      <c r="I292" s="57">
        <f>I289+0.6*((I294-I289)-360*(I294-I289&gt;0))+(I289+0.6*((I294-I289)-360*(I294-I289&gt;0))&lt;0)*360</f>
        <v>222.66200000000001</v>
      </c>
      <c r="J292" s="58">
        <f>J289+0.6*(J294-J289)</f>
        <v>959.6</v>
      </c>
      <c r="K292" s="56">
        <v>-2</v>
      </c>
      <c r="L292" s="47">
        <v>54</v>
      </c>
      <c r="M292" s="25"/>
      <c r="P292" s="25"/>
      <c r="S292" s="34"/>
      <c r="T292" s="5">
        <f t="shared" si="53"/>
        <v>-13.195999999999998</v>
      </c>
      <c r="U292" s="5" t="b">
        <f t="shared" si="54"/>
        <v>0</v>
      </c>
      <c r="V292" s="5">
        <f t="shared" si="62"/>
        <v>0</v>
      </c>
      <c r="W292" s="5" t="e">
        <f t="shared" si="55"/>
        <v>#DIV/0!</v>
      </c>
      <c r="X292" s="1" t="e">
        <f t="shared" si="56"/>
        <v>#DIV/0!</v>
      </c>
      <c r="Z292" s="1" t="e">
        <f t="shared" si="63"/>
        <v>#DIV/0!</v>
      </c>
      <c r="AA292" s="1" t="e">
        <f t="shared" si="64"/>
        <v>#DIV/0!</v>
      </c>
      <c r="AB292" s="32">
        <f t="shared" si="59"/>
        <v>45565</v>
      </c>
      <c r="AC292" s="29">
        <f t="shared" si="60"/>
        <v>-2</v>
      </c>
      <c r="AD292" s="9">
        <f t="shared" si="61"/>
        <v>54</v>
      </c>
      <c r="AE292" s="9">
        <f>AE289+(0.6*AF291-0.06*(AG294+AG289))</f>
        <v>-174.26</v>
      </c>
    </row>
    <row r="293" spans="1:33" ht="15" customHeight="1" x14ac:dyDescent="0.2">
      <c r="A293" s="3">
        <f t="shared" si="57"/>
        <v>45566</v>
      </c>
      <c r="B293" s="6">
        <f t="shared" si="58"/>
        <v>45566</v>
      </c>
      <c r="C293" s="39"/>
      <c r="D293" s="13"/>
      <c r="E293" s="13"/>
      <c r="F293" s="14"/>
      <c r="G293" s="57">
        <f>G289+0.01*(0.8*P291-0.04*(Q293+Q288))</f>
        <v>25.969200000000001</v>
      </c>
      <c r="H293" s="57">
        <f>H289+0.01*(0.8*M291-0.04*(N293+N288))</f>
        <v>6.7080000000000002</v>
      </c>
      <c r="I293" s="57">
        <f>I289+0.8*((I294-I289)-360*(I294-I289&gt;0))+(I289+0.8*((I294-I289)-360*(I294-I289&gt;0))&lt;0)*360</f>
        <v>209.46600000000001</v>
      </c>
      <c r="J293" s="58">
        <f>J289+0.8*(J294-J289)</f>
        <v>959.8</v>
      </c>
      <c r="K293" s="56">
        <v>-3</v>
      </c>
      <c r="L293" s="47">
        <v>18</v>
      </c>
      <c r="M293" s="25"/>
      <c r="N293" s="2">
        <f>M296-M291</f>
        <v>-5.0000000000000711</v>
      </c>
      <c r="P293" s="25"/>
      <c r="Q293" s="2">
        <f>P296-P291</f>
        <v>-17.000000000000171</v>
      </c>
      <c r="S293" s="42"/>
      <c r="T293" s="5">
        <f t="shared" si="53"/>
        <v>-13.195999999999998</v>
      </c>
      <c r="U293" s="5" t="b">
        <f t="shared" si="54"/>
        <v>0</v>
      </c>
      <c r="V293" s="5">
        <f t="shared" si="62"/>
        <v>0</v>
      </c>
      <c r="W293" s="5" t="e">
        <f t="shared" si="55"/>
        <v>#DIV/0!</v>
      </c>
      <c r="X293" s="1" t="e">
        <f t="shared" si="56"/>
        <v>#DIV/0!</v>
      </c>
      <c r="Z293" s="1" t="e">
        <f t="shared" si="63"/>
        <v>#DIV/0!</v>
      </c>
      <c r="AA293" s="1" t="e">
        <f t="shared" si="64"/>
        <v>#DIV/0!</v>
      </c>
      <c r="AB293" s="32">
        <f t="shared" si="59"/>
        <v>45566</v>
      </c>
      <c r="AC293" s="29">
        <f t="shared" si="60"/>
        <v>-3</v>
      </c>
      <c r="AD293" s="9">
        <f t="shared" si="61"/>
        <v>18</v>
      </c>
      <c r="AE293" s="9">
        <f>AE289+(0.8*AF291-0.04*(AG294+AG289))</f>
        <v>-197.64000000000001</v>
      </c>
    </row>
    <row r="294" spans="1:33" ht="15" customHeight="1" x14ac:dyDescent="0.2">
      <c r="A294" s="17">
        <f t="shared" si="57"/>
        <v>45567</v>
      </c>
      <c r="B294" s="6">
        <f t="shared" si="58"/>
        <v>45567</v>
      </c>
      <c r="C294" s="7"/>
      <c r="D294" s="13"/>
      <c r="E294" s="13"/>
      <c r="F294" s="14"/>
      <c r="G294" s="55">
        <v>26.03</v>
      </c>
      <c r="H294" s="55">
        <v>6.66</v>
      </c>
      <c r="I294" s="55">
        <v>196.27</v>
      </c>
      <c r="J294" s="49">
        <v>960</v>
      </c>
      <c r="K294" s="56">
        <v>-3</v>
      </c>
      <c r="L294" s="47">
        <v>41</v>
      </c>
      <c r="M294" s="25"/>
      <c r="P294" s="25"/>
      <c r="S294" s="42"/>
      <c r="T294" s="5">
        <f t="shared" si="53"/>
        <v>-13.195999999999998</v>
      </c>
      <c r="U294" s="5" t="b">
        <f t="shared" si="54"/>
        <v>0</v>
      </c>
      <c r="V294" s="5">
        <f t="shared" si="62"/>
        <v>0</v>
      </c>
      <c r="W294" s="5" t="e">
        <f t="shared" si="55"/>
        <v>#DIV/0!</v>
      </c>
      <c r="X294" s="1" t="e">
        <f t="shared" si="56"/>
        <v>#DIV/0!</v>
      </c>
      <c r="Z294" s="1" t="e">
        <f t="shared" si="63"/>
        <v>#DIV/0!</v>
      </c>
      <c r="AA294" s="1" t="e">
        <f t="shared" si="64"/>
        <v>#DIV/0!</v>
      </c>
      <c r="AB294" s="32">
        <f t="shared" si="59"/>
        <v>45567</v>
      </c>
      <c r="AC294" s="29">
        <f t="shared" si="60"/>
        <v>-3</v>
      </c>
      <c r="AD294" s="9">
        <f t="shared" si="61"/>
        <v>41</v>
      </c>
      <c r="AE294" s="1">
        <f>SIGN(AC294)*(ABS(AC294)*60+AD294)+(AC294=0)*AD294</f>
        <v>-221</v>
      </c>
      <c r="AG294" s="1">
        <f>AF296-AF291</f>
        <v>2</v>
      </c>
    </row>
    <row r="295" spans="1:33" ht="15" customHeight="1" x14ac:dyDescent="0.2">
      <c r="A295" s="3">
        <f t="shared" si="57"/>
        <v>45568</v>
      </c>
      <c r="B295" s="6">
        <f t="shared" si="58"/>
        <v>45568</v>
      </c>
      <c r="C295" s="7"/>
      <c r="D295" s="13"/>
      <c r="E295" s="13"/>
      <c r="F295" s="14"/>
      <c r="G295" s="57">
        <f>G294+0.01*(0.2*P296-0.04*(Q298+Q293))</f>
        <v>26.084400000000002</v>
      </c>
      <c r="H295" s="57">
        <f>H294+0.01*(0.2*M296-0.04*(N298+N293))</f>
        <v>6.61</v>
      </c>
      <c r="I295" s="57">
        <f>I294+0.2*((I299-I294)-360*(I299-I294&gt;0))+(I294+0.2*((I299-I294)-360*(I299-I294&gt;0))&lt;0)*360</f>
        <v>183.07600000000002</v>
      </c>
      <c r="J295" s="58">
        <f>J294+0.2*(J299-J294)</f>
        <v>960.4</v>
      </c>
      <c r="K295" s="56">
        <v>-4</v>
      </c>
      <c r="L295" s="47">
        <v>4</v>
      </c>
      <c r="M295" s="25"/>
      <c r="O295" s="2">
        <f>N298-N293</f>
        <v>1.7763568394002505E-13</v>
      </c>
      <c r="P295" s="25"/>
      <c r="R295" s="2">
        <f>Q298-Q293</f>
        <v>-1.9999999999999574</v>
      </c>
      <c r="S295" s="42"/>
      <c r="T295" s="5">
        <f t="shared" si="53"/>
        <v>-13.193999999999988</v>
      </c>
      <c r="U295" s="5" t="b">
        <f t="shared" si="54"/>
        <v>0</v>
      </c>
      <c r="V295" s="5">
        <f t="shared" si="62"/>
        <v>0</v>
      </c>
      <c r="W295" s="5" t="e">
        <f t="shared" si="55"/>
        <v>#DIV/0!</v>
      </c>
      <c r="X295" s="1" t="e">
        <f t="shared" si="56"/>
        <v>#DIV/0!</v>
      </c>
      <c r="Z295" s="1" t="e">
        <f t="shared" si="63"/>
        <v>#DIV/0!</v>
      </c>
      <c r="AA295" s="1" t="e">
        <f t="shared" si="64"/>
        <v>#DIV/0!</v>
      </c>
      <c r="AB295" s="32">
        <f t="shared" si="59"/>
        <v>45568</v>
      </c>
      <c r="AC295" s="29">
        <f t="shared" si="60"/>
        <v>-4</v>
      </c>
      <c r="AD295" s="9">
        <f t="shared" si="61"/>
        <v>4</v>
      </c>
      <c r="AE295" s="9">
        <f>AE294+(0.2*AF296-0.04*(AG299+AG294))</f>
        <v>-244.12</v>
      </c>
    </row>
    <row r="296" spans="1:33" ht="15" customHeight="1" x14ac:dyDescent="0.2">
      <c r="A296" s="3">
        <f t="shared" si="57"/>
        <v>45569</v>
      </c>
      <c r="B296" s="6">
        <f t="shared" si="58"/>
        <v>45569</v>
      </c>
      <c r="C296" s="7"/>
      <c r="D296" s="13"/>
      <c r="E296" s="13"/>
      <c r="F296" s="14"/>
      <c r="G296" s="57">
        <f>G294+0.01*(0.4*P296-0.06*(Q298+Q293))</f>
        <v>26.131600000000002</v>
      </c>
      <c r="H296" s="57">
        <f>H294+0.01*(0.4*M296-0.06*(N298+N293))</f>
        <v>6.5579999999999998</v>
      </c>
      <c r="I296" s="57">
        <f>I294+0.4*((I299-I294)-360*(I299-I294&gt;0))+(I294+0.4*((I299-I294)-360*(I299-I294&gt;0))&lt;0)*360</f>
        <v>169.88200000000001</v>
      </c>
      <c r="J296" s="58">
        <f>J294+0.4*(J299-J294)</f>
        <v>960.8</v>
      </c>
      <c r="K296" s="56">
        <v>-4</v>
      </c>
      <c r="L296" s="47">
        <v>27</v>
      </c>
      <c r="M296" s="25">
        <f>(H299-H294)*100</f>
        <v>-27.000000000000046</v>
      </c>
      <c r="P296" s="25">
        <f>100*(G299-G294)</f>
        <v>19.999999999999929</v>
      </c>
      <c r="S296" s="41">
        <f>((I299-I294)*100-36000*(I299-I294&gt;0))</f>
        <v>-6597</v>
      </c>
      <c r="T296" s="5">
        <f t="shared" si="53"/>
        <v>-13.194000000000017</v>
      </c>
      <c r="U296" s="5" t="b">
        <f t="shared" si="54"/>
        <v>0</v>
      </c>
      <c r="V296" s="5">
        <f t="shared" si="62"/>
        <v>0</v>
      </c>
      <c r="W296" s="5" t="e">
        <f t="shared" si="55"/>
        <v>#DIV/0!</v>
      </c>
      <c r="X296" s="1" t="e">
        <f t="shared" si="56"/>
        <v>#DIV/0!</v>
      </c>
      <c r="Z296" s="1" t="e">
        <f t="shared" si="63"/>
        <v>#DIV/0!</v>
      </c>
      <c r="AA296" s="1" t="e">
        <f t="shared" si="64"/>
        <v>#DIV/0!</v>
      </c>
      <c r="AB296" s="32">
        <f t="shared" si="59"/>
        <v>45569</v>
      </c>
      <c r="AC296" s="29">
        <f t="shared" si="60"/>
        <v>-4</v>
      </c>
      <c r="AD296" s="35">
        <f t="shared" si="61"/>
        <v>27</v>
      </c>
      <c r="AE296" s="9">
        <f>AE294+(0.4*AF296-0.06*(AG299+AG294))</f>
        <v>-267.18</v>
      </c>
      <c r="AF296" s="1">
        <f>AE299-AE294</f>
        <v>-115</v>
      </c>
    </row>
    <row r="297" spans="1:33" ht="15" customHeight="1" x14ac:dyDescent="0.2">
      <c r="A297" s="3">
        <f t="shared" si="57"/>
        <v>45570</v>
      </c>
      <c r="B297" s="6">
        <f t="shared" si="58"/>
        <v>45570</v>
      </c>
      <c r="C297" s="7"/>
      <c r="D297" s="13"/>
      <c r="E297" s="13"/>
      <c r="F297" s="14"/>
      <c r="G297" s="57">
        <f>G294+0.01*(0.6*P296-0.06*(Q298+Q293))</f>
        <v>26.171600000000002</v>
      </c>
      <c r="H297" s="57">
        <f>H294+0.01*(0.6*M296-0.06*(N298+N293))</f>
        <v>6.5039999999999996</v>
      </c>
      <c r="I297" s="57">
        <f>I294+0.6*((I299-I294)-360*(I299-I294&gt;0))+(I294+0.6*((I299-I294)-360*(I299-I294&gt;0))&lt;0)*360</f>
        <v>156.68800000000002</v>
      </c>
      <c r="J297" s="58">
        <f>J294+0.6*(J299-J294)</f>
        <v>961.2</v>
      </c>
      <c r="K297" s="56">
        <v>-4</v>
      </c>
      <c r="L297" s="47">
        <v>50</v>
      </c>
      <c r="M297" s="25"/>
      <c r="P297" s="25"/>
      <c r="S297" s="42"/>
      <c r="T297" s="5">
        <f t="shared" si="53"/>
        <v>-13.193999999999988</v>
      </c>
      <c r="U297" s="5" t="b">
        <f t="shared" si="54"/>
        <v>0</v>
      </c>
      <c r="V297" s="5">
        <f t="shared" si="62"/>
        <v>0</v>
      </c>
      <c r="W297" s="5" t="e">
        <f t="shared" si="55"/>
        <v>#DIV/0!</v>
      </c>
      <c r="X297" s="1" t="e">
        <f t="shared" si="56"/>
        <v>#DIV/0!</v>
      </c>
      <c r="Z297" s="1" t="e">
        <f t="shared" si="63"/>
        <v>#DIV/0!</v>
      </c>
      <c r="AA297" s="1" t="e">
        <f t="shared" si="64"/>
        <v>#DIV/0!</v>
      </c>
      <c r="AB297" s="32">
        <f t="shared" si="59"/>
        <v>45570</v>
      </c>
      <c r="AC297" s="29">
        <f t="shared" si="60"/>
        <v>-4</v>
      </c>
      <c r="AD297" s="35">
        <f t="shared" si="61"/>
        <v>50</v>
      </c>
      <c r="AE297" s="9">
        <f>AE294+(0.6*AF296-0.06*(AG299+AG294))</f>
        <v>-290.18</v>
      </c>
    </row>
    <row r="298" spans="1:33" ht="15" customHeight="1" x14ac:dyDescent="0.2">
      <c r="A298" s="3">
        <f t="shared" si="57"/>
        <v>45571</v>
      </c>
      <c r="B298" s="6">
        <f t="shared" si="58"/>
        <v>45571</v>
      </c>
      <c r="C298" s="7"/>
      <c r="D298" s="13"/>
      <c r="E298" s="13"/>
      <c r="F298" s="14"/>
      <c r="G298" s="57">
        <f>G294+0.01*(0.8*P296-0.04*(Q298+Q293))</f>
        <v>26.2044</v>
      </c>
      <c r="H298" s="57">
        <f>H294+0.01*(0.8*M296-0.04*(N298+N293))</f>
        <v>6.4479999999999995</v>
      </c>
      <c r="I298" s="57">
        <f>I294+0.8*((I299-I294)-360*(I299-I294&gt;0))+(I294+0.8*((I299-I294)-360*(I299-I294&gt;0))&lt;0)*360</f>
        <v>143.494</v>
      </c>
      <c r="J298" s="58">
        <f>J294+0.8*(J299-J294)</f>
        <v>961.6</v>
      </c>
      <c r="K298" s="56">
        <v>-5</v>
      </c>
      <c r="L298" s="47">
        <v>13</v>
      </c>
      <c r="M298" s="25"/>
      <c r="N298" s="2">
        <f>M301-M296</f>
        <v>-4.9999999999998934</v>
      </c>
      <c r="P298" s="25"/>
      <c r="Q298" s="2">
        <f>P301-P296</f>
        <v>-19.000000000000128</v>
      </c>
      <c r="S298" s="42"/>
      <c r="T298" s="5">
        <f t="shared" si="53"/>
        <v>-13.194000000000017</v>
      </c>
      <c r="U298" s="5" t="b">
        <f t="shared" si="54"/>
        <v>0</v>
      </c>
      <c r="V298" s="5">
        <f t="shared" si="62"/>
        <v>0</v>
      </c>
      <c r="W298" s="5" t="e">
        <f t="shared" si="55"/>
        <v>#DIV/0!</v>
      </c>
      <c r="X298" s="1" t="e">
        <f t="shared" si="56"/>
        <v>#DIV/0!</v>
      </c>
      <c r="Z298" s="1" t="e">
        <f t="shared" si="63"/>
        <v>#DIV/0!</v>
      </c>
      <c r="AA298" s="1" t="e">
        <f t="shared" si="64"/>
        <v>#DIV/0!</v>
      </c>
      <c r="AB298" s="32">
        <f t="shared" si="59"/>
        <v>45571</v>
      </c>
      <c r="AC298" s="29">
        <f t="shared" si="60"/>
        <v>-5</v>
      </c>
      <c r="AD298" s="35">
        <f t="shared" si="61"/>
        <v>13</v>
      </c>
      <c r="AE298" s="9">
        <f>AE294+(0.8*AF296-0.04*(AG299+AG294))</f>
        <v>-313.12</v>
      </c>
    </row>
    <row r="299" spans="1:33" ht="15" customHeight="1" x14ac:dyDescent="0.2">
      <c r="A299" s="17">
        <f t="shared" si="57"/>
        <v>45572</v>
      </c>
      <c r="B299" s="6">
        <f t="shared" si="58"/>
        <v>45572</v>
      </c>
      <c r="C299" s="7"/>
      <c r="D299" s="13"/>
      <c r="E299" s="13"/>
      <c r="F299" s="14"/>
      <c r="G299" s="55">
        <v>26.23</v>
      </c>
      <c r="H299" s="55">
        <v>6.39</v>
      </c>
      <c r="I299" s="55">
        <v>130.30000000000001</v>
      </c>
      <c r="J299" s="49">
        <v>962</v>
      </c>
      <c r="K299" s="56">
        <v>-5</v>
      </c>
      <c r="L299" s="47">
        <v>36</v>
      </c>
      <c r="M299" s="25"/>
      <c r="P299" s="25"/>
      <c r="S299" s="42"/>
      <c r="T299" s="5">
        <f t="shared" si="53"/>
        <v>-13.193999999999988</v>
      </c>
      <c r="U299" s="5" t="b">
        <f t="shared" si="54"/>
        <v>0</v>
      </c>
      <c r="V299" s="5">
        <f t="shared" si="62"/>
        <v>0</v>
      </c>
      <c r="W299" s="5" t="e">
        <f t="shared" si="55"/>
        <v>#DIV/0!</v>
      </c>
      <c r="X299" s="1" t="e">
        <f t="shared" si="56"/>
        <v>#DIV/0!</v>
      </c>
      <c r="Z299" s="1" t="e">
        <f t="shared" si="63"/>
        <v>#DIV/0!</v>
      </c>
      <c r="AA299" s="1" t="e">
        <f t="shared" si="64"/>
        <v>#DIV/0!</v>
      </c>
      <c r="AB299" s="32">
        <f t="shared" si="59"/>
        <v>45572</v>
      </c>
      <c r="AC299" s="29">
        <f t="shared" si="60"/>
        <v>-5</v>
      </c>
      <c r="AD299" s="9">
        <f t="shared" si="61"/>
        <v>36</v>
      </c>
      <c r="AE299" s="1">
        <f>SIGN(AC299)*(ABS(AC299)*60+AD299)+(AC299=0)*AD299</f>
        <v>-336</v>
      </c>
      <c r="AG299" s="1">
        <f>AF301-AF296</f>
        <v>1</v>
      </c>
    </row>
    <row r="300" spans="1:33" ht="15" customHeight="1" x14ac:dyDescent="0.2">
      <c r="A300" s="3">
        <f t="shared" si="57"/>
        <v>45573</v>
      </c>
      <c r="B300" s="6">
        <f t="shared" si="58"/>
        <v>45573</v>
      </c>
      <c r="C300" s="7"/>
      <c r="D300" s="13"/>
      <c r="E300" s="13"/>
      <c r="F300" s="14"/>
      <c r="G300" s="57">
        <f>G299+0.01*(0.2*P301-0.04*(Q303+Q298))</f>
        <v>26.2468</v>
      </c>
      <c r="H300" s="57">
        <f>H299+0.01*(0.2*M301-0.04*(N303+N298))</f>
        <v>6.3296000000000001</v>
      </c>
      <c r="I300" s="57">
        <f>I299+0.2*((I304-I299)-360*(I304-I299&gt;0))+(I299+0.2*((I304-I299)-360*(I304-I299&gt;0))&lt;0)*360</f>
        <v>117.108</v>
      </c>
      <c r="J300" s="58">
        <f>J299+0.2*(J304-J299)</f>
        <v>962.2</v>
      </c>
      <c r="K300" s="56">
        <v>5</v>
      </c>
      <c r="L300" s="47">
        <v>59</v>
      </c>
      <c r="M300" s="25"/>
      <c r="O300" s="2">
        <f>N303-N298</f>
        <v>0.9999999999998046</v>
      </c>
      <c r="P300" s="25"/>
      <c r="R300" s="2">
        <f>Q303-Q298</f>
        <v>1.0000000000005116</v>
      </c>
      <c r="S300" s="42"/>
      <c r="T300" s="5">
        <f t="shared" si="53"/>
        <v>-13.192000000000007</v>
      </c>
      <c r="U300" s="5" t="b">
        <f t="shared" si="54"/>
        <v>0</v>
      </c>
      <c r="V300" s="5">
        <f t="shared" si="62"/>
        <v>0</v>
      </c>
      <c r="W300" s="5" t="e">
        <f t="shared" si="55"/>
        <v>#DIV/0!</v>
      </c>
      <c r="X300" s="1" t="e">
        <f t="shared" si="56"/>
        <v>#DIV/0!</v>
      </c>
      <c r="Z300" s="1" t="e">
        <f t="shared" si="63"/>
        <v>#DIV/0!</v>
      </c>
      <c r="AA300" s="1" t="e">
        <f t="shared" si="64"/>
        <v>#DIV/0!</v>
      </c>
      <c r="AB300" s="32">
        <f t="shared" si="59"/>
        <v>45573</v>
      </c>
      <c r="AC300" s="29">
        <f t="shared" si="60"/>
        <v>5</v>
      </c>
      <c r="AD300" s="9">
        <f t="shared" si="61"/>
        <v>59</v>
      </c>
      <c r="AE300" s="9">
        <f>AE299+(0.2*AF301-0.04*(AG304+AG299))</f>
        <v>-358.96</v>
      </c>
    </row>
    <row r="301" spans="1:33" ht="15" customHeight="1" x14ac:dyDescent="0.2">
      <c r="A301" s="3">
        <f t="shared" si="57"/>
        <v>45574</v>
      </c>
      <c r="B301" s="6">
        <f t="shared" si="58"/>
        <v>45574</v>
      </c>
      <c r="C301" s="7"/>
      <c r="D301" s="13"/>
      <c r="E301" s="13"/>
      <c r="F301" s="14"/>
      <c r="G301" s="57">
        <f>G299+0.01*(0.4*P301-0.06*(Q303+Q298))</f>
        <v>26.2562</v>
      </c>
      <c r="H301" s="57">
        <f>H299+0.01*(0.4*M301-0.06*(N303+N298))</f>
        <v>6.2674000000000003</v>
      </c>
      <c r="I301" s="57">
        <f>I299+0.4*((I304-I299)-360*(I304-I299&gt;0))+(I299+0.4*((I304-I299)-360*(I304-I299&gt;0))&lt;0)*360</f>
        <v>103.91600000000001</v>
      </c>
      <c r="J301" s="58">
        <f>J299+0.4*(J304-J299)</f>
        <v>962.4</v>
      </c>
      <c r="K301" s="56">
        <v>-6</v>
      </c>
      <c r="L301" s="47">
        <v>22</v>
      </c>
      <c r="M301" s="25">
        <f>(H304-H299)*100</f>
        <v>-31.99999999999994</v>
      </c>
      <c r="P301" s="25">
        <f>100*(G304-G299)</f>
        <v>0.99999999999980105</v>
      </c>
      <c r="S301" s="41">
        <f>((I304-I299)*100-36000*(I304-I299&gt;0))</f>
        <v>-6596.0000000000009</v>
      </c>
      <c r="T301" s="5">
        <f t="shared" si="53"/>
        <v>-13.191999999999993</v>
      </c>
      <c r="U301" s="5" t="b">
        <f t="shared" si="54"/>
        <v>0</v>
      </c>
      <c r="V301" s="5">
        <f t="shared" si="62"/>
        <v>0</v>
      </c>
      <c r="W301" s="5" t="e">
        <f t="shared" si="55"/>
        <v>#DIV/0!</v>
      </c>
      <c r="X301" s="1" t="e">
        <f t="shared" si="56"/>
        <v>#DIV/0!</v>
      </c>
      <c r="Z301" s="1" t="e">
        <f t="shared" si="63"/>
        <v>#DIV/0!</v>
      </c>
      <c r="AA301" s="1" t="e">
        <f t="shared" si="64"/>
        <v>#DIV/0!</v>
      </c>
      <c r="AB301" s="32">
        <f t="shared" si="59"/>
        <v>45574</v>
      </c>
      <c r="AC301" s="29">
        <f t="shared" si="60"/>
        <v>-6</v>
      </c>
      <c r="AD301" s="9">
        <f t="shared" si="61"/>
        <v>22</v>
      </c>
      <c r="AE301" s="9">
        <f>AE299+(0.4*AF301-0.06*(AG304+AG299))</f>
        <v>-381.84000000000003</v>
      </c>
      <c r="AF301" s="1">
        <f>AE304-AE299</f>
        <v>-114</v>
      </c>
    </row>
    <row r="302" spans="1:33" ht="15" customHeight="1" x14ac:dyDescent="0.2">
      <c r="A302" s="3">
        <f t="shared" si="57"/>
        <v>45575</v>
      </c>
      <c r="B302" s="6">
        <f t="shared" si="58"/>
        <v>45575</v>
      </c>
      <c r="C302" s="7"/>
      <c r="D302" s="13"/>
      <c r="E302" s="13"/>
      <c r="F302" s="14"/>
      <c r="G302" s="57">
        <f>G299+0.01*(0.6*P301-0.06*(Q303+Q298))</f>
        <v>26.258199999999999</v>
      </c>
      <c r="H302" s="57">
        <f>H299+0.01*(0.6*M301-0.06*(N303+N298))</f>
        <v>6.2034000000000002</v>
      </c>
      <c r="I302" s="57">
        <f>I299+0.6*((I304-I299)-360*(I304-I299&gt;0))+(I299+0.6*((I304-I299)-360*(I304-I299&gt;0))&lt;0)*360</f>
        <v>90.724000000000018</v>
      </c>
      <c r="J302" s="58">
        <f>J299+0.6*(J304-J299)</f>
        <v>962.6</v>
      </c>
      <c r="K302" s="56">
        <v>-6</v>
      </c>
      <c r="L302" s="47">
        <v>45</v>
      </c>
      <c r="M302" s="25"/>
      <c r="P302" s="25"/>
      <c r="S302" s="42"/>
      <c r="T302" s="5">
        <f t="shared" si="53"/>
        <v>-13.191999999999993</v>
      </c>
      <c r="U302" s="5" t="b">
        <f t="shared" si="54"/>
        <v>0</v>
      </c>
      <c r="V302" s="5">
        <f t="shared" si="62"/>
        <v>0</v>
      </c>
      <c r="W302" s="5" t="e">
        <f t="shared" si="55"/>
        <v>#DIV/0!</v>
      </c>
      <c r="X302" s="1" t="e">
        <f t="shared" si="56"/>
        <v>#DIV/0!</v>
      </c>
      <c r="Z302" s="1" t="e">
        <f t="shared" si="63"/>
        <v>#DIV/0!</v>
      </c>
      <c r="AA302" s="1" t="e">
        <f t="shared" si="64"/>
        <v>#DIV/0!</v>
      </c>
      <c r="AB302" s="32">
        <f t="shared" si="59"/>
        <v>45575</v>
      </c>
      <c r="AC302" s="29">
        <f t="shared" si="60"/>
        <v>-6</v>
      </c>
      <c r="AD302" s="9">
        <f t="shared" si="61"/>
        <v>45</v>
      </c>
      <c r="AE302" s="9">
        <f>AE299+(0.6*AF301-0.06*(AG304+AG299))</f>
        <v>-404.64</v>
      </c>
    </row>
    <row r="303" spans="1:33" ht="15" customHeight="1" x14ac:dyDescent="0.2">
      <c r="A303" s="3">
        <f t="shared" si="57"/>
        <v>45576</v>
      </c>
      <c r="B303" s="6">
        <f t="shared" si="58"/>
        <v>45576</v>
      </c>
      <c r="C303" s="39"/>
      <c r="D303" s="13"/>
      <c r="E303" s="13"/>
      <c r="F303" s="14"/>
      <c r="G303" s="57">
        <f>G299+0.01*(0.8*P301-0.04*(Q303+Q298))</f>
        <v>26.252799999999997</v>
      </c>
      <c r="H303" s="57">
        <f>H299+0.01*(0.8*M301-0.04*(N303+N298))</f>
        <v>6.1375999999999999</v>
      </c>
      <c r="I303" s="57">
        <f>I299+0.8*((I304-I299)-360*(I304-I299&gt;0))+(I299+0.8*((I304-I299)-360*(I304-I299&gt;0))&lt;0)*360</f>
        <v>77.532000000000011</v>
      </c>
      <c r="J303" s="58">
        <f>J299+0.8*(J304-J299)</f>
        <v>962.8</v>
      </c>
      <c r="K303" s="56">
        <v>-7</v>
      </c>
      <c r="L303" s="47">
        <v>8</v>
      </c>
      <c r="M303" s="25"/>
      <c r="N303" s="2">
        <f>M306-M301</f>
        <v>-4.0000000000000888</v>
      </c>
      <c r="P303" s="25"/>
      <c r="Q303" s="2">
        <f>P306-P301</f>
        <v>-17.999999999999616</v>
      </c>
      <c r="S303" s="42"/>
      <c r="T303" s="5">
        <f t="shared" si="53"/>
        <v>-13.192000000000007</v>
      </c>
      <c r="U303" s="5" t="b">
        <f t="shared" si="54"/>
        <v>0</v>
      </c>
      <c r="V303" s="5">
        <f t="shared" si="62"/>
        <v>0</v>
      </c>
      <c r="W303" s="5" t="e">
        <f t="shared" si="55"/>
        <v>#DIV/0!</v>
      </c>
      <c r="X303" s="1" t="e">
        <f t="shared" si="56"/>
        <v>#DIV/0!</v>
      </c>
      <c r="Z303" s="1" t="e">
        <f t="shared" si="63"/>
        <v>#DIV/0!</v>
      </c>
      <c r="AA303" s="1" t="e">
        <f t="shared" si="64"/>
        <v>#DIV/0!</v>
      </c>
      <c r="AB303" s="32">
        <f t="shared" si="59"/>
        <v>45576</v>
      </c>
      <c r="AC303" s="29">
        <f t="shared" si="60"/>
        <v>-7</v>
      </c>
      <c r="AD303" s="9">
        <f t="shared" si="61"/>
        <v>8</v>
      </c>
      <c r="AE303" s="9">
        <f>AE299+(0.8*AF301-0.04*(AG304+AG299))</f>
        <v>-427.36</v>
      </c>
    </row>
    <row r="304" spans="1:33" ht="15" customHeight="1" x14ac:dyDescent="0.2">
      <c r="A304" s="17">
        <f t="shared" si="57"/>
        <v>45577</v>
      </c>
      <c r="B304" s="6">
        <f t="shared" si="58"/>
        <v>45577</v>
      </c>
      <c r="C304" s="7"/>
      <c r="D304" s="13"/>
      <c r="E304" s="13"/>
      <c r="F304" s="14"/>
      <c r="G304" s="55">
        <v>26.24</v>
      </c>
      <c r="H304" s="55">
        <v>6.07</v>
      </c>
      <c r="I304" s="55">
        <v>64.34</v>
      </c>
      <c r="J304" s="49">
        <v>963</v>
      </c>
      <c r="K304" s="56">
        <v>-7</v>
      </c>
      <c r="L304" s="47">
        <v>30</v>
      </c>
      <c r="M304" s="25"/>
      <c r="P304" s="25"/>
      <c r="S304" s="42"/>
      <c r="T304" s="5">
        <f t="shared" si="53"/>
        <v>-13.192000000000007</v>
      </c>
      <c r="U304" s="5" t="b">
        <f t="shared" si="54"/>
        <v>0</v>
      </c>
      <c r="V304" s="5">
        <f t="shared" si="62"/>
        <v>0</v>
      </c>
      <c r="W304" s="5" t="e">
        <f t="shared" si="55"/>
        <v>#DIV/0!</v>
      </c>
      <c r="X304" s="1" t="e">
        <f t="shared" si="56"/>
        <v>#DIV/0!</v>
      </c>
      <c r="Z304" s="1" t="e">
        <f t="shared" si="63"/>
        <v>#DIV/0!</v>
      </c>
      <c r="AA304" s="1" t="e">
        <f t="shared" si="64"/>
        <v>#DIV/0!</v>
      </c>
      <c r="AB304" s="32">
        <f t="shared" si="59"/>
        <v>45577</v>
      </c>
      <c r="AC304" s="29">
        <f t="shared" si="60"/>
        <v>-7</v>
      </c>
      <c r="AD304" s="9">
        <f t="shared" si="61"/>
        <v>30</v>
      </c>
      <c r="AE304" s="1">
        <f>SIGN(AC304)*(ABS(AC304)*60+AD304)+(AC304=0)*AD304</f>
        <v>-450</v>
      </c>
      <c r="AG304" s="1">
        <f>AF306-AF301</f>
        <v>3</v>
      </c>
    </row>
    <row r="305" spans="1:33" ht="15" customHeight="1" x14ac:dyDescent="0.2">
      <c r="A305" s="3">
        <f t="shared" si="57"/>
        <v>45578</v>
      </c>
      <c r="B305" s="6">
        <f t="shared" si="58"/>
        <v>45578</v>
      </c>
      <c r="C305" s="7"/>
      <c r="D305" s="13"/>
      <c r="E305" s="13"/>
      <c r="F305" s="14"/>
      <c r="G305" s="57">
        <f>G304+0.01*(0.2*P306-0.04*(Q308+Q303))</f>
        <v>26.220799999999997</v>
      </c>
      <c r="H305" s="57">
        <f>H304+0.01*(0.2*M306-0.04*(N308+N303))</f>
        <v>6.0015999999999998</v>
      </c>
      <c r="I305" s="57">
        <f>I304+0.2*((I309-I304)-360*(I309-I304&gt;0))+(I304+0.2*((I309-I304)-360*(I309-I304&gt;0))&lt;0)*360</f>
        <v>51.147999999999996</v>
      </c>
      <c r="J305" s="58">
        <f>J304+0.2*(J309-J304)</f>
        <v>963.2</v>
      </c>
      <c r="K305" s="56">
        <v>-7</v>
      </c>
      <c r="L305" s="47">
        <v>52</v>
      </c>
      <c r="M305" s="25"/>
      <c r="O305" s="2">
        <f>N308-N303</f>
        <v>-0.99999999999989697</v>
      </c>
      <c r="P305" s="25"/>
      <c r="R305" s="2">
        <f>Q308-Q303</f>
        <v>-1.0000000000005116</v>
      </c>
      <c r="S305" s="42"/>
      <c r="T305" s="5">
        <f t="shared" si="53"/>
        <v>-13.192000000000007</v>
      </c>
      <c r="U305" s="5" t="b">
        <f t="shared" si="54"/>
        <v>0</v>
      </c>
      <c r="V305" s="5">
        <f t="shared" si="62"/>
        <v>0</v>
      </c>
      <c r="W305" s="5" t="e">
        <f t="shared" si="55"/>
        <v>#DIV/0!</v>
      </c>
      <c r="X305" s="1" t="e">
        <f t="shared" si="56"/>
        <v>#DIV/0!</v>
      </c>
      <c r="Z305" s="1" t="e">
        <f t="shared" si="63"/>
        <v>#DIV/0!</v>
      </c>
      <c r="AA305" s="1" t="e">
        <f t="shared" si="64"/>
        <v>#DIV/0!</v>
      </c>
      <c r="AB305" s="32">
        <f t="shared" si="59"/>
        <v>45578</v>
      </c>
      <c r="AC305" s="29">
        <f t="shared" si="60"/>
        <v>-7</v>
      </c>
      <c r="AD305" s="9">
        <f t="shared" si="61"/>
        <v>52</v>
      </c>
      <c r="AE305" s="9">
        <f>AE304+(0.2*AF306-0.04*(AG309+AG304))</f>
        <v>-472.44</v>
      </c>
    </row>
    <row r="306" spans="1:33" ht="15" customHeight="1" x14ac:dyDescent="0.2">
      <c r="A306" s="3">
        <f t="shared" si="57"/>
        <v>45579</v>
      </c>
      <c r="B306" s="6">
        <f t="shared" si="58"/>
        <v>45579</v>
      </c>
      <c r="C306" s="7"/>
      <c r="D306" s="13"/>
      <c r="E306" s="13"/>
      <c r="F306" s="14"/>
      <c r="G306" s="57">
        <f>G304+0.01*(0.4*P306-0.06*(Q308+Q303))</f>
        <v>26.194199999999999</v>
      </c>
      <c r="H306" s="57">
        <f>H304+0.01*(0.4*M306-0.06*(N308+N303))</f>
        <v>5.9314</v>
      </c>
      <c r="I306" s="57">
        <f>I304+0.4*((I309-I304)-360*(I309-I304&gt;0))+(I304+0.4*((I309-I304)-360*(I309-I304&gt;0))&lt;0)*360</f>
        <v>37.955999999999989</v>
      </c>
      <c r="J306" s="58">
        <f>J304+0.4*(J309-J304)</f>
        <v>963.4</v>
      </c>
      <c r="K306" s="56">
        <v>-8</v>
      </c>
      <c r="L306" s="47">
        <v>15</v>
      </c>
      <c r="M306" s="25">
        <f>(H309-H304)*100</f>
        <v>-36.000000000000028</v>
      </c>
      <c r="P306" s="25">
        <f>100*(G309-G304)</f>
        <v>-16.999999999999815</v>
      </c>
      <c r="S306" s="41">
        <f>((I309-I304)*100-36000*(I309-I304&gt;0))</f>
        <v>-6596.0000000000036</v>
      </c>
      <c r="T306" s="5">
        <f t="shared" si="53"/>
        <v>-13.192000000000007</v>
      </c>
      <c r="U306" s="5" t="b">
        <f t="shared" si="54"/>
        <v>0</v>
      </c>
      <c r="V306" s="5">
        <f t="shared" si="62"/>
        <v>0</v>
      </c>
      <c r="W306" s="5" t="e">
        <f t="shared" si="55"/>
        <v>#DIV/0!</v>
      </c>
      <c r="X306" s="1" t="e">
        <f t="shared" si="56"/>
        <v>#DIV/0!</v>
      </c>
      <c r="Z306" s="1" t="e">
        <f t="shared" si="63"/>
        <v>#DIV/0!</v>
      </c>
      <c r="AA306" s="1" t="e">
        <f t="shared" si="64"/>
        <v>#DIV/0!</v>
      </c>
      <c r="AB306" s="32">
        <f t="shared" si="59"/>
        <v>45579</v>
      </c>
      <c r="AC306" s="29">
        <f t="shared" si="60"/>
        <v>-8</v>
      </c>
      <c r="AD306" s="9">
        <f t="shared" si="61"/>
        <v>15</v>
      </c>
      <c r="AE306" s="9">
        <f>AE304+(0.4*AF306-0.06*(AG309+AG304))</f>
        <v>-494.76</v>
      </c>
      <c r="AF306" s="1">
        <f>AE309-AE304</f>
        <v>-111</v>
      </c>
    </row>
    <row r="307" spans="1:33" ht="15" customHeight="1" x14ac:dyDescent="0.2">
      <c r="A307" s="3">
        <f t="shared" si="57"/>
        <v>45580</v>
      </c>
      <c r="B307" s="6">
        <f t="shared" si="58"/>
        <v>45580</v>
      </c>
      <c r="C307" s="7"/>
      <c r="D307" s="13"/>
      <c r="E307" s="13"/>
      <c r="F307" s="14"/>
      <c r="G307" s="57">
        <f>G304+0.01*(0.6*P306-0.06*(Q308+Q303))</f>
        <v>26.1602</v>
      </c>
      <c r="H307" s="57">
        <f>H304+0.01*(0.6*M306-0.06*(N308+N303))</f>
        <v>5.8593999999999999</v>
      </c>
      <c r="I307" s="57">
        <f>I304+0.6*((I309-I304)-360*(I309-I304&gt;0))+(I304+0.6*((I309-I304)-360*(I309-I304&gt;0))&lt;0)*360</f>
        <v>24.763999999999982</v>
      </c>
      <c r="J307" s="58">
        <f>J304+0.6*(J309-J304)</f>
        <v>963.6</v>
      </c>
      <c r="K307" s="56">
        <v>-8</v>
      </c>
      <c r="L307" s="47">
        <v>37</v>
      </c>
      <c r="M307" s="25"/>
      <c r="P307" s="25"/>
      <c r="S307" s="42"/>
      <c r="T307" s="5">
        <f t="shared" si="53"/>
        <v>-13.192000000000007</v>
      </c>
      <c r="U307" s="5" t="b">
        <f t="shared" si="54"/>
        <v>0</v>
      </c>
      <c r="V307" s="5">
        <f t="shared" si="62"/>
        <v>0</v>
      </c>
      <c r="W307" s="5" t="e">
        <f t="shared" si="55"/>
        <v>#DIV/0!</v>
      </c>
      <c r="X307" s="1" t="e">
        <f t="shared" si="56"/>
        <v>#DIV/0!</v>
      </c>
      <c r="Z307" s="1" t="e">
        <f t="shared" si="63"/>
        <v>#DIV/0!</v>
      </c>
      <c r="AA307" s="1" t="e">
        <f t="shared" si="64"/>
        <v>#DIV/0!</v>
      </c>
      <c r="AB307" s="32">
        <f t="shared" si="59"/>
        <v>45580</v>
      </c>
      <c r="AC307" s="29">
        <f t="shared" si="60"/>
        <v>-8</v>
      </c>
      <c r="AD307" s="9">
        <f t="shared" si="61"/>
        <v>37</v>
      </c>
      <c r="AE307" s="9">
        <f>AE304+(0.6*AF306-0.06*(AG309+AG304))</f>
        <v>-516.96</v>
      </c>
    </row>
    <row r="308" spans="1:33" ht="15" customHeight="1" x14ac:dyDescent="0.2">
      <c r="A308" s="3">
        <f t="shared" si="57"/>
        <v>45581</v>
      </c>
      <c r="B308" s="6">
        <f t="shared" si="58"/>
        <v>45581</v>
      </c>
      <c r="C308" s="7"/>
      <c r="D308" s="13"/>
      <c r="E308" s="13"/>
      <c r="F308" s="14"/>
      <c r="G308" s="57">
        <f>G304+0.01*(0.8*P306-0.04*(Q308+Q303))</f>
        <v>26.1188</v>
      </c>
      <c r="H308" s="57">
        <f>H304+0.01*(0.8*M306-0.04*(N308+N303))</f>
        <v>5.7856000000000005</v>
      </c>
      <c r="I308" s="57">
        <f>I304+0.8*((I309-I304)-360*(I309-I304&gt;0))+(I304+0.8*((I309-I304)-360*(I309-I304&gt;0))&lt;0)*360</f>
        <v>11.571999999999974</v>
      </c>
      <c r="J308" s="58">
        <f>J304+0.8*(J309-J304)</f>
        <v>963.8</v>
      </c>
      <c r="K308" s="56">
        <v>-8</v>
      </c>
      <c r="L308" s="47">
        <v>59</v>
      </c>
      <c r="M308" s="25"/>
      <c r="N308" s="2">
        <f>M311-M306</f>
        <v>-4.9999999999999858</v>
      </c>
      <c r="P308" s="25"/>
      <c r="Q308" s="2">
        <f>P311-P306</f>
        <v>-19.000000000000128</v>
      </c>
      <c r="S308" s="42"/>
      <c r="T308" s="5">
        <f t="shared" si="53"/>
        <v>-13.192000000000007</v>
      </c>
      <c r="U308" s="5" t="b">
        <f t="shared" si="54"/>
        <v>0</v>
      </c>
      <c r="V308" s="5">
        <f t="shared" si="62"/>
        <v>0</v>
      </c>
      <c r="W308" s="5" t="e">
        <f t="shared" si="55"/>
        <v>#DIV/0!</v>
      </c>
      <c r="X308" s="1" t="e">
        <f t="shared" si="56"/>
        <v>#DIV/0!</v>
      </c>
      <c r="Z308" s="1" t="e">
        <f t="shared" si="63"/>
        <v>#DIV/0!</v>
      </c>
      <c r="AA308" s="1" t="e">
        <f t="shared" si="64"/>
        <v>#DIV/0!</v>
      </c>
      <c r="AB308" s="32">
        <f t="shared" si="59"/>
        <v>45581</v>
      </c>
      <c r="AC308" s="29">
        <f t="shared" si="60"/>
        <v>-8</v>
      </c>
      <c r="AD308" s="9">
        <f t="shared" si="61"/>
        <v>59</v>
      </c>
      <c r="AE308" s="9">
        <f>AE304+(0.8*AF306-0.04*(AG309+AG304))</f>
        <v>-539.04</v>
      </c>
    </row>
    <row r="309" spans="1:33" ht="15" customHeight="1" x14ac:dyDescent="0.2">
      <c r="A309" s="17">
        <f t="shared" si="57"/>
        <v>45582</v>
      </c>
      <c r="B309" s="6">
        <f t="shared" si="58"/>
        <v>45582</v>
      </c>
      <c r="C309" s="7">
        <v>2290</v>
      </c>
      <c r="D309" s="13"/>
      <c r="E309" s="13"/>
      <c r="F309" s="14"/>
      <c r="G309" s="55">
        <v>26.07</v>
      </c>
      <c r="H309" s="55">
        <v>5.71</v>
      </c>
      <c r="I309" s="55">
        <v>358.38</v>
      </c>
      <c r="J309" s="49">
        <v>964</v>
      </c>
      <c r="K309" s="56">
        <v>-9</v>
      </c>
      <c r="L309" s="47">
        <v>21</v>
      </c>
      <c r="M309" s="25"/>
      <c r="P309" s="25"/>
      <c r="S309" s="42"/>
      <c r="T309" s="5">
        <f t="shared" si="53"/>
        <v>346.80799999999999</v>
      </c>
      <c r="U309" s="5" t="b">
        <f t="shared" si="54"/>
        <v>1</v>
      </c>
      <c r="V309" s="5">
        <f t="shared" si="62"/>
        <v>-13.192000000000007</v>
      </c>
      <c r="W309" s="5">
        <f t="shared" si="55"/>
        <v>6.0527592480291021</v>
      </c>
      <c r="X309" s="1">
        <f t="shared" si="56"/>
        <v>6.0527592480291021</v>
      </c>
      <c r="Y309" s="1">
        <v>2290</v>
      </c>
      <c r="Z309" s="1">
        <f t="shared" si="63"/>
        <v>6</v>
      </c>
      <c r="AA309" s="1">
        <f t="shared" si="64"/>
        <v>3</v>
      </c>
      <c r="AB309" s="32">
        <f t="shared" si="59"/>
        <v>45582</v>
      </c>
      <c r="AC309" s="29">
        <f t="shared" si="60"/>
        <v>-9</v>
      </c>
      <c r="AD309" s="9">
        <f t="shared" si="61"/>
        <v>21</v>
      </c>
      <c r="AE309" s="1">
        <f>SIGN(AC309)*(ABS(AC309)*60+AD309)+(AC309=0)*AD309</f>
        <v>-561</v>
      </c>
      <c r="AG309" s="1">
        <f>AF311-AF306</f>
        <v>3</v>
      </c>
    </row>
    <row r="310" spans="1:33" ht="15" customHeight="1" x14ac:dyDescent="0.2">
      <c r="A310" s="3">
        <f t="shared" si="57"/>
        <v>45583</v>
      </c>
      <c r="B310" s="6">
        <f t="shared" si="58"/>
        <v>45583</v>
      </c>
      <c r="C310" s="39">
        <v>0.25208333333333333</v>
      </c>
      <c r="D310" s="13"/>
      <c r="E310" s="13"/>
      <c r="F310" s="14"/>
      <c r="G310" s="57">
        <f>G309+0.01*(0.2*P311-0.04*(Q313+Q308))</f>
        <v>26.013200000000001</v>
      </c>
      <c r="H310" s="57">
        <f>H309+0.01*(0.2*M311-0.04*(N313+N308))</f>
        <v>5.6315999999999997</v>
      </c>
      <c r="I310" s="57">
        <f>I309+0.2*((I314-I309)-360*(I314-I309&gt;0))+(I309+0.2*((I314-I309)-360*(I314-I309&gt;0))&lt;0)*360</f>
        <v>345.19</v>
      </c>
      <c r="J310" s="58">
        <f>J309+0.2*(J314-J309)</f>
        <v>964.4</v>
      </c>
      <c r="K310" s="56">
        <v>-9</v>
      </c>
      <c r="L310" s="47">
        <v>43</v>
      </c>
      <c r="M310" s="25"/>
      <c r="O310" s="2">
        <f>N313-N308</f>
        <v>0.99999999999998579</v>
      </c>
      <c r="P310" s="25"/>
      <c r="R310" s="2">
        <f>Q313-Q308</f>
        <v>0</v>
      </c>
      <c r="S310" s="42"/>
      <c r="T310" s="5">
        <f t="shared" si="53"/>
        <v>-13.189999999999998</v>
      </c>
      <c r="U310" s="5" t="b">
        <f t="shared" si="54"/>
        <v>0</v>
      </c>
      <c r="V310" s="5">
        <f t="shared" si="62"/>
        <v>0</v>
      </c>
      <c r="W310" s="5" t="e">
        <f t="shared" si="55"/>
        <v>#DIV/0!</v>
      </c>
      <c r="X310" s="1" t="e">
        <f t="shared" si="56"/>
        <v>#DIV/0!</v>
      </c>
      <c r="Z310" s="1" t="e">
        <f t="shared" si="63"/>
        <v>#DIV/0!</v>
      </c>
      <c r="AA310" s="1" t="e">
        <f t="shared" si="64"/>
        <v>#DIV/0!</v>
      </c>
      <c r="AB310" s="32">
        <f t="shared" si="59"/>
        <v>45583</v>
      </c>
      <c r="AC310" s="29">
        <f t="shared" si="60"/>
        <v>-9</v>
      </c>
      <c r="AD310" s="35">
        <f t="shared" si="61"/>
        <v>43</v>
      </c>
      <c r="AE310" s="9">
        <f>AE309+(0.2*AF311-0.04*(AG314+AG309))</f>
        <v>-582.91999999999996</v>
      </c>
    </row>
    <row r="311" spans="1:33" ht="15" customHeight="1" x14ac:dyDescent="0.2">
      <c r="A311" s="3">
        <f t="shared" si="57"/>
        <v>45584</v>
      </c>
      <c r="B311" s="6">
        <f t="shared" si="58"/>
        <v>45584</v>
      </c>
      <c r="C311" s="7"/>
      <c r="D311" s="13"/>
      <c r="E311" s="13"/>
      <c r="F311" s="14"/>
      <c r="G311" s="57">
        <f>G309+0.01*(0.4*P311-0.06*(Q313+Q308))</f>
        <v>25.948800000000002</v>
      </c>
      <c r="H311" s="57">
        <f>H309+0.01*(0.4*M311-0.06*(N313+N308))</f>
        <v>5.5514000000000001</v>
      </c>
      <c r="I311" s="57">
        <f>I309+0.4*((I314-I309)-360*(I314-I309&gt;0))+(I309+0.4*((I314-I309)-360*(I314-I309&gt;0))&lt;0)*360</f>
        <v>332</v>
      </c>
      <c r="J311" s="58">
        <f>J309+0.4*(J314-J309)</f>
        <v>964.8</v>
      </c>
      <c r="K311" s="56">
        <v>-10</v>
      </c>
      <c r="L311" s="47">
        <v>5</v>
      </c>
      <c r="M311" s="25">
        <f>(H314-H309)*100</f>
        <v>-41.000000000000014</v>
      </c>
      <c r="P311" s="25">
        <f>100*(G314-G309)</f>
        <v>-35.999999999999943</v>
      </c>
      <c r="S311" s="41">
        <f>((I314-I309)*100-36000*(I314-I309&gt;0))</f>
        <v>-6594.9999999999991</v>
      </c>
      <c r="T311" s="5">
        <f t="shared" si="53"/>
        <v>-13.189999999999998</v>
      </c>
      <c r="U311" s="5" t="b">
        <f t="shared" si="54"/>
        <v>0</v>
      </c>
      <c r="V311" s="5">
        <f t="shared" si="62"/>
        <v>0</v>
      </c>
      <c r="W311" s="5" t="e">
        <f t="shared" si="55"/>
        <v>#DIV/0!</v>
      </c>
      <c r="X311" s="1" t="e">
        <f t="shared" si="56"/>
        <v>#DIV/0!</v>
      </c>
      <c r="Z311" s="1" t="e">
        <f t="shared" si="63"/>
        <v>#DIV/0!</v>
      </c>
      <c r="AA311" s="1" t="e">
        <f t="shared" si="64"/>
        <v>#DIV/0!</v>
      </c>
      <c r="AB311" s="32">
        <f t="shared" si="59"/>
        <v>45584</v>
      </c>
      <c r="AC311" s="29">
        <f t="shared" si="60"/>
        <v>-10</v>
      </c>
      <c r="AD311" s="9">
        <f t="shared" si="61"/>
        <v>5</v>
      </c>
      <c r="AE311" s="9">
        <f>AE309+(0.4*AF311-0.06*(AG314+AG309))</f>
        <v>-604.67999999999995</v>
      </c>
      <c r="AF311" s="1">
        <f>AE314-AE309</f>
        <v>-108</v>
      </c>
    </row>
    <row r="312" spans="1:33" ht="15" customHeight="1" x14ac:dyDescent="0.2">
      <c r="A312" s="3">
        <f t="shared" si="57"/>
        <v>45585</v>
      </c>
      <c r="B312" s="6">
        <f t="shared" si="58"/>
        <v>45585</v>
      </c>
      <c r="C312" s="7"/>
      <c r="D312" s="13"/>
      <c r="E312" s="13"/>
      <c r="F312" s="14"/>
      <c r="G312" s="57">
        <f>G309+0.01*(0.6*P311-0.06*(Q313+Q308))</f>
        <v>25.876799999999999</v>
      </c>
      <c r="H312" s="57">
        <f>H309+0.01*(0.6*M311-0.06*(N313+N308))</f>
        <v>5.4694000000000003</v>
      </c>
      <c r="I312" s="57">
        <f>I309+0.6*((I314-I309)-360*(I314-I309&gt;0))+(I309+0.6*((I314-I309)-360*(I314-I309&gt;0))&lt;0)*360</f>
        <v>318.81</v>
      </c>
      <c r="J312" s="58">
        <f>J309+0.6*(J314-J309)</f>
        <v>965.2</v>
      </c>
      <c r="K312" s="56">
        <v>-10</v>
      </c>
      <c r="L312" s="47">
        <v>26</v>
      </c>
      <c r="M312" s="25"/>
      <c r="P312" s="25"/>
      <c r="S312" s="42"/>
      <c r="T312" s="5">
        <f t="shared" si="53"/>
        <v>-13.189999999999998</v>
      </c>
      <c r="U312" s="5" t="b">
        <f t="shared" si="54"/>
        <v>0</v>
      </c>
      <c r="V312" s="5">
        <f t="shared" si="62"/>
        <v>0</v>
      </c>
      <c r="W312" s="5" t="e">
        <f t="shared" si="55"/>
        <v>#DIV/0!</v>
      </c>
      <c r="X312" s="1" t="e">
        <f t="shared" si="56"/>
        <v>#DIV/0!</v>
      </c>
      <c r="Z312" s="1" t="e">
        <f t="shared" si="63"/>
        <v>#DIV/0!</v>
      </c>
      <c r="AA312" s="1" t="e">
        <f t="shared" si="64"/>
        <v>#DIV/0!</v>
      </c>
      <c r="AB312" s="32">
        <f t="shared" si="59"/>
        <v>45585</v>
      </c>
      <c r="AC312" s="29">
        <f t="shared" si="60"/>
        <v>-10</v>
      </c>
      <c r="AD312" s="35">
        <f t="shared" si="61"/>
        <v>26</v>
      </c>
      <c r="AE312" s="9">
        <f>AE309+(0.6*AF311-0.06*(AG314+AG309))</f>
        <v>-626.28</v>
      </c>
    </row>
    <row r="313" spans="1:33" ht="15" customHeight="1" x14ac:dyDescent="0.2">
      <c r="A313" s="3">
        <f t="shared" si="57"/>
        <v>45586</v>
      </c>
      <c r="B313" s="6">
        <f t="shared" si="58"/>
        <v>45586</v>
      </c>
      <c r="C313" s="7"/>
      <c r="D313" s="13"/>
      <c r="E313" s="13"/>
      <c r="F313" s="14"/>
      <c r="G313" s="57">
        <f>G309+0.01*(0.8*P311-0.04*(Q313+Q308))</f>
        <v>25.7972</v>
      </c>
      <c r="H313" s="57">
        <f>H309+0.01*(0.8*M311-0.04*(N313+N308))</f>
        <v>5.3856000000000002</v>
      </c>
      <c r="I313" s="57">
        <f>I309+0.8*((I314-I309)-360*(I314-I309&gt;0))+(I309+0.8*((I314-I309)-360*(I314-I309&gt;0))&lt;0)*360</f>
        <v>305.62</v>
      </c>
      <c r="J313" s="58">
        <f>J309+0.8*(J314-J309)</f>
        <v>965.6</v>
      </c>
      <c r="K313" s="56">
        <v>-10</v>
      </c>
      <c r="L313" s="47">
        <v>48</v>
      </c>
      <c r="M313" s="25"/>
      <c r="N313" s="2">
        <f>M316-M311</f>
        <v>-4</v>
      </c>
      <c r="P313" s="25"/>
      <c r="Q313" s="2">
        <f>P316-P311</f>
        <v>-19.000000000000128</v>
      </c>
      <c r="S313" s="42"/>
      <c r="T313" s="5">
        <f t="shared" si="53"/>
        <v>-13.189999999999998</v>
      </c>
      <c r="U313" s="5" t="b">
        <f t="shared" si="54"/>
        <v>0</v>
      </c>
      <c r="V313" s="5">
        <f t="shared" si="62"/>
        <v>0</v>
      </c>
      <c r="W313" s="5" t="e">
        <f t="shared" si="55"/>
        <v>#DIV/0!</v>
      </c>
      <c r="X313" s="1" t="e">
        <f t="shared" si="56"/>
        <v>#DIV/0!</v>
      </c>
      <c r="Z313" s="1" t="e">
        <f t="shared" si="63"/>
        <v>#DIV/0!</v>
      </c>
      <c r="AA313" s="1" t="e">
        <f t="shared" si="64"/>
        <v>#DIV/0!</v>
      </c>
      <c r="AB313" s="32">
        <f t="shared" si="59"/>
        <v>45586</v>
      </c>
      <c r="AC313" s="29">
        <f t="shared" si="60"/>
        <v>-10</v>
      </c>
      <c r="AD313" s="9">
        <f t="shared" si="61"/>
        <v>48</v>
      </c>
      <c r="AE313" s="9">
        <f>AE309+(0.8*AF311-0.04*(AG314+AG309))</f>
        <v>-647.72</v>
      </c>
    </row>
    <row r="314" spans="1:33" ht="15" customHeight="1" x14ac:dyDescent="0.2">
      <c r="A314" s="17">
        <f t="shared" si="57"/>
        <v>45587</v>
      </c>
      <c r="B314" s="6">
        <f t="shared" si="58"/>
        <v>45587</v>
      </c>
      <c r="C314" s="39"/>
      <c r="D314" s="13"/>
      <c r="E314" s="13"/>
      <c r="F314" s="14"/>
      <c r="G314" s="55">
        <v>25.71</v>
      </c>
      <c r="H314" s="55">
        <v>5.3</v>
      </c>
      <c r="I314" s="55">
        <v>292.43</v>
      </c>
      <c r="J314" s="49">
        <v>966</v>
      </c>
      <c r="K314" s="56">
        <v>-11</v>
      </c>
      <c r="L314" s="47">
        <v>9</v>
      </c>
      <c r="M314" s="25"/>
      <c r="P314" s="25"/>
      <c r="S314" s="42"/>
      <c r="T314" s="5">
        <f t="shared" si="53"/>
        <v>-13.189999999999998</v>
      </c>
      <c r="U314" s="5" t="b">
        <f t="shared" si="54"/>
        <v>0</v>
      </c>
      <c r="V314" s="5">
        <f t="shared" si="62"/>
        <v>0</v>
      </c>
      <c r="W314" s="5" t="e">
        <f t="shared" si="55"/>
        <v>#DIV/0!</v>
      </c>
      <c r="X314" s="1" t="e">
        <f t="shared" si="56"/>
        <v>#DIV/0!</v>
      </c>
      <c r="Z314" s="1" t="e">
        <f t="shared" si="63"/>
        <v>#DIV/0!</v>
      </c>
      <c r="AA314" s="1" t="e">
        <f t="shared" si="64"/>
        <v>#DIV/0!</v>
      </c>
      <c r="AB314" s="32">
        <f t="shared" si="59"/>
        <v>45587</v>
      </c>
      <c r="AC314" s="29">
        <f t="shared" si="60"/>
        <v>-11</v>
      </c>
      <c r="AD314" s="9">
        <f t="shared" si="61"/>
        <v>9</v>
      </c>
      <c r="AE314" s="1">
        <f>SIGN(AC314)*(ABS(AC314)*60+AD314)+(AC314=0)*AD314</f>
        <v>-669</v>
      </c>
      <c r="AG314" s="1">
        <f>AF316-AF311</f>
        <v>5</v>
      </c>
    </row>
    <row r="315" spans="1:33" ht="15" customHeight="1" x14ac:dyDescent="0.2">
      <c r="A315" s="3">
        <f t="shared" si="57"/>
        <v>45588</v>
      </c>
      <c r="B315" s="6">
        <f t="shared" si="58"/>
        <v>45588</v>
      </c>
      <c r="C315" s="7"/>
      <c r="D315" s="13"/>
      <c r="E315" s="13"/>
      <c r="F315" s="14"/>
      <c r="G315" s="57">
        <f>G314+0.01*(0.2*P316-0.04*(Q318+Q313))</f>
        <v>25.615600000000001</v>
      </c>
      <c r="H315" s="57">
        <f>H314+0.01*(0.2*M316-0.04*(N318+N313))</f>
        <v>5.2131999999999996</v>
      </c>
      <c r="I315" s="57">
        <f>I314+0.2*((I319-I314)-360*(I319-I314&gt;0))+(I314+0.2*((I319-I314)-360*(I319-I314&gt;0))&lt;0)*360</f>
        <v>279.24200000000002</v>
      </c>
      <c r="J315" s="58">
        <f>J314+0.2*(J319-J314)</f>
        <v>966.2</v>
      </c>
      <c r="K315" s="56">
        <v>-11</v>
      </c>
      <c r="L315" s="47">
        <v>30</v>
      </c>
      <c r="M315" s="25"/>
      <c r="O315" s="2">
        <f>N318-N313</f>
        <v>8.5265128291212022E-14</v>
      </c>
      <c r="P315" s="25"/>
      <c r="R315" s="2">
        <f>Q318-Q313</f>
        <v>-0.99999999999980105</v>
      </c>
      <c r="S315" s="42"/>
      <c r="T315" s="5">
        <f t="shared" si="53"/>
        <v>-13.187999999999988</v>
      </c>
      <c r="U315" s="5" t="b">
        <f t="shared" si="54"/>
        <v>0</v>
      </c>
      <c r="V315" s="5">
        <f t="shared" si="62"/>
        <v>0</v>
      </c>
      <c r="W315" s="5" t="e">
        <f t="shared" si="55"/>
        <v>#DIV/0!</v>
      </c>
      <c r="X315" s="1" t="e">
        <f t="shared" si="56"/>
        <v>#DIV/0!</v>
      </c>
      <c r="Z315" s="1" t="e">
        <f t="shared" si="63"/>
        <v>#DIV/0!</v>
      </c>
      <c r="AA315" s="1" t="e">
        <f t="shared" si="64"/>
        <v>#DIV/0!</v>
      </c>
      <c r="AB315" s="32">
        <f t="shared" si="59"/>
        <v>45588</v>
      </c>
      <c r="AC315" s="29">
        <f t="shared" si="60"/>
        <v>-11</v>
      </c>
      <c r="AD315" s="9">
        <f t="shared" si="61"/>
        <v>30</v>
      </c>
      <c r="AE315" s="9">
        <f>AE314+(0.2*AF316-0.04*(AG319+AG314))</f>
        <v>-689.96</v>
      </c>
    </row>
    <row r="316" spans="1:33" ht="15" customHeight="1" x14ac:dyDescent="0.2">
      <c r="A316" s="3">
        <f t="shared" si="57"/>
        <v>45589</v>
      </c>
      <c r="B316" s="6">
        <f t="shared" si="58"/>
        <v>45589</v>
      </c>
      <c r="C316" s="7"/>
      <c r="D316" s="13"/>
      <c r="E316" s="13"/>
      <c r="F316" s="14"/>
      <c r="G316" s="57">
        <f>G314+0.01*(0.4*P316-0.06*(Q318+Q313))</f>
        <v>25.513400000000001</v>
      </c>
      <c r="H316" s="57">
        <f>H314+0.01*(0.4*M316-0.06*(N318+N313))</f>
        <v>5.1247999999999996</v>
      </c>
      <c r="I316" s="57">
        <f>I314+0.4*((I319-I314)-360*(I319-I314&gt;0))+(I314+0.4*((I319-I314)-360*(I319-I314&gt;0))&lt;0)*360</f>
        <v>266.05400000000003</v>
      </c>
      <c r="J316" s="58">
        <f>J314+0.4*(J319-J314)</f>
        <v>966.4</v>
      </c>
      <c r="K316" s="56">
        <v>-11</v>
      </c>
      <c r="L316" s="47">
        <v>51</v>
      </c>
      <c r="M316" s="25">
        <f>(H319-H314)*100</f>
        <v>-45.000000000000014</v>
      </c>
      <c r="P316" s="25">
        <f>100*(G319-G314)</f>
        <v>-55.000000000000071</v>
      </c>
      <c r="S316" s="41">
        <f>((I319-I314)*100-36000*(I319-I314&gt;0))</f>
        <v>-6594</v>
      </c>
      <c r="T316" s="5">
        <f t="shared" si="53"/>
        <v>-13.187999999999988</v>
      </c>
      <c r="U316" s="5" t="b">
        <f t="shared" si="54"/>
        <v>0</v>
      </c>
      <c r="V316" s="5">
        <f t="shared" si="62"/>
        <v>0</v>
      </c>
      <c r="W316" s="5" t="e">
        <f t="shared" si="55"/>
        <v>#DIV/0!</v>
      </c>
      <c r="X316" s="1" t="e">
        <f t="shared" si="56"/>
        <v>#DIV/0!</v>
      </c>
      <c r="Z316" s="1" t="e">
        <f t="shared" si="63"/>
        <v>#DIV/0!</v>
      </c>
      <c r="AA316" s="1" t="e">
        <f t="shared" si="64"/>
        <v>#DIV/0!</v>
      </c>
      <c r="AB316" s="32">
        <f t="shared" si="59"/>
        <v>45589</v>
      </c>
      <c r="AC316" s="29">
        <f t="shared" si="60"/>
        <v>-11</v>
      </c>
      <c r="AD316" s="9">
        <f t="shared" si="61"/>
        <v>51</v>
      </c>
      <c r="AE316" s="9">
        <f>AE314+(0.4*AF316-0.06*(AG319+AG314))</f>
        <v>-710.74</v>
      </c>
      <c r="AF316" s="1">
        <f>AE319-AE314</f>
        <v>-103</v>
      </c>
    </row>
    <row r="317" spans="1:33" ht="15" customHeight="1" x14ac:dyDescent="0.2">
      <c r="A317" s="3">
        <f t="shared" si="57"/>
        <v>45590</v>
      </c>
      <c r="B317" s="6">
        <f t="shared" si="58"/>
        <v>45590</v>
      </c>
      <c r="C317" s="7"/>
      <c r="D317" s="13"/>
      <c r="E317" s="13"/>
      <c r="F317" s="14"/>
      <c r="G317" s="57">
        <f>G314+0.01*(0.6*P316-0.06*(Q318+Q313))</f>
        <v>25.403400000000001</v>
      </c>
      <c r="H317" s="57">
        <f>H314+0.01*(0.6*M316-0.06*(N318+N313))</f>
        <v>5.0347999999999997</v>
      </c>
      <c r="I317" s="57">
        <f>I314+0.6*((I319-I314)-360*(I319-I314&gt;0))+(I314+0.6*((I319-I314)-360*(I319-I314&gt;0))&lt;0)*360</f>
        <v>252.86600000000001</v>
      </c>
      <c r="J317" s="58">
        <f>J314+0.6*(J319-J314)</f>
        <v>966.6</v>
      </c>
      <c r="K317" s="56">
        <v>-12</v>
      </c>
      <c r="L317" s="47">
        <v>11</v>
      </c>
      <c r="M317" s="25"/>
      <c r="P317" s="25"/>
      <c r="S317" s="42"/>
      <c r="T317" s="5">
        <f t="shared" si="53"/>
        <v>-13.188000000000017</v>
      </c>
      <c r="U317" s="5" t="b">
        <f t="shared" si="54"/>
        <v>0</v>
      </c>
      <c r="V317" s="5">
        <f t="shared" si="62"/>
        <v>0</v>
      </c>
      <c r="W317" s="5" t="e">
        <f t="shared" si="55"/>
        <v>#DIV/0!</v>
      </c>
      <c r="X317" s="1" t="e">
        <f t="shared" si="56"/>
        <v>#DIV/0!</v>
      </c>
      <c r="Z317" s="1" t="e">
        <f t="shared" si="63"/>
        <v>#DIV/0!</v>
      </c>
      <c r="AA317" s="1" t="e">
        <f t="shared" si="64"/>
        <v>#DIV/0!</v>
      </c>
      <c r="AB317" s="32">
        <f t="shared" si="59"/>
        <v>45590</v>
      </c>
      <c r="AC317" s="29">
        <f t="shared" si="60"/>
        <v>-12</v>
      </c>
      <c r="AD317" s="9">
        <f t="shared" si="61"/>
        <v>11</v>
      </c>
      <c r="AE317" s="9">
        <f>AE314+(0.6*AF316-0.06*(AG319+AG314))</f>
        <v>-731.34</v>
      </c>
    </row>
    <row r="318" spans="1:33" ht="15" customHeight="1" x14ac:dyDescent="0.2">
      <c r="A318" s="3">
        <f t="shared" si="57"/>
        <v>45591</v>
      </c>
      <c r="B318" s="6">
        <f t="shared" si="58"/>
        <v>45591</v>
      </c>
      <c r="C318" s="7"/>
      <c r="D318" s="13"/>
      <c r="E318" s="13"/>
      <c r="F318" s="14"/>
      <c r="G318" s="57">
        <f>G314+0.01*(0.8*P316-0.04*(Q318+Q313))</f>
        <v>25.285599999999999</v>
      </c>
      <c r="H318" s="57">
        <f>H314+0.01*(0.8*M316-0.04*(N318+N313))</f>
        <v>4.9431999999999992</v>
      </c>
      <c r="I318" s="57">
        <f>I314+0.8*((I319-I314)-360*(I319-I314&gt;0))+(I314+0.8*((I319-I314)-360*(I319-I314&gt;0))&lt;0)*360</f>
        <v>239.678</v>
      </c>
      <c r="J318" s="58">
        <f>J314+0.8*(J319-J314)</f>
        <v>966.8</v>
      </c>
      <c r="K318" s="56">
        <v>-12</v>
      </c>
      <c r="L318" s="47">
        <v>32</v>
      </c>
      <c r="M318" s="25"/>
      <c r="N318" s="2">
        <f>M321-M316</f>
        <v>-3.9999999999999147</v>
      </c>
      <c r="P318" s="25"/>
      <c r="Q318" s="2">
        <f>P321-P316</f>
        <v>-19.999999999999929</v>
      </c>
      <c r="S318" s="42"/>
      <c r="T318" s="5">
        <f t="shared" si="53"/>
        <v>-13.188000000000017</v>
      </c>
      <c r="U318" s="5" t="b">
        <f t="shared" si="54"/>
        <v>0</v>
      </c>
      <c r="V318" s="5">
        <f t="shared" si="62"/>
        <v>0</v>
      </c>
      <c r="W318" s="5" t="e">
        <f t="shared" si="55"/>
        <v>#DIV/0!</v>
      </c>
      <c r="X318" s="1" t="e">
        <f t="shared" si="56"/>
        <v>#DIV/0!</v>
      </c>
      <c r="Z318" s="1" t="e">
        <f t="shared" si="63"/>
        <v>#DIV/0!</v>
      </c>
      <c r="AA318" s="1" t="e">
        <f t="shared" si="64"/>
        <v>#DIV/0!</v>
      </c>
      <c r="AB318" s="32">
        <f t="shared" si="59"/>
        <v>45591</v>
      </c>
      <c r="AC318" s="29">
        <f t="shared" si="60"/>
        <v>-12</v>
      </c>
      <c r="AD318" s="9">
        <f t="shared" si="61"/>
        <v>32</v>
      </c>
      <c r="AE318" s="9">
        <f>AE314+(0.8*AF316-0.04*(AG319+AG314))</f>
        <v>-751.76</v>
      </c>
    </row>
    <row r="319" spans="1:33" ht="15" customHeight="1" x14ac:dyDescent="0.2">
      <c r="A319" s="17">
        <f t="shared" si="57"/>
        <v>45592</v>
      </c>
      <c r="B319" s="6">
        <f t="shared" si="58"/>
        <v>45592</v>
      </c>
      <c r="C319" s="7"/>
      <c r="D319" s="13"/>
      <c r="E319" s="13"/>
      <c r="F319" s="14"/>
      <c r="G319" s="55">
        <v>25.16</v>
      </c>
      <c r="H319" s="55">
        <v>4.8499999999999996</v>
      </c>
      <c r="I319" s="55">
        <v>226.49</v>
      </c>
      <c r="J319" s="49">
        <v>967</v>
      </c>
      <c r="K319" s="56">
        <v>-12</v>
      </c>
      <c r="L319" s="47">
        <v>52</v>
      </c>
      <c r="M319" s="25"/>
      <c r="P319" s="25"/>
      <c r="S319" s="34"/>
      <c r="T319" s="5">
        <f t="shared" si="53"/>
        <v>-13.187999999999988</v>
      </c>
      <c r="U319" s="5" t="b">
        <f t="shared" si="54"/>
        <v>0</v>
      </c>
      <c r="V319" s="5">
        <f t="shared" si="62"/>
        <v>0</v>
      </c>
      <c r="W319" s="5" t="e">
        <f t="shared" si="55"/>
        <v>#DIV/0!</v>
      </c>
      <c r="X319" s="1" t="e">
        <f t="shared" si="56"/>
        <v>#DIV/0!</v>
      </c>
      <c r="Z319" s="1" t="e">
        <f t="shared" si="63"/>
        <v>#DIV/0!</v>
      </c>
      <c r="AA319" s="1" t="e">
        <f t="shared" si="64"/>
        <v>#DIV/0!</v>
      </c>
      <c r="AB319" s="32">
        <f t="shared" si="59"/>
        <v>45592</v>
      </c>
      <c r="AC319" s="29">
        <f t="shared" si="60"/>
        <v>-12</v>
      </c>
      <c r="AD319" s="9">
        <f t="shared" si="61"/>
        <v>52</v>
      </c>
      <c r="AE319" s="1">
        <f>SIGN(AC319)*(ABS(AC319)*60+AD319)+(AC319=0)*AD319</f>
        <v>-772</v>
      </c>
      <c r="AG319" s="1">
        <f>AF321-AF316</f>
        <v>4</v>
      </c>
    </row>
    <row r="320" spans="1:33" ht="15" customHeight="1" x14ac:dyDescent="0.2">
      <c r="A320" s="3">
        <f t="shared" si="57"/>
        <v>45593</v>
      </c>
      <c r="B320" s="6">
        <f t="shared" si="58"/>
        <v>45593</v>
      </c>
      <c r="C320" s="39"/>
      <c r="D320" s="13"/>
      <c r="E320" s="13"/>
      <c r="F320" s="14"/>
      <c r="G320" s="57">
        <f>G319+0.01*(0.2*P321-0.04*(Q323+Q318))</f>
        <v>25.026</v>
      </c>
      <c r="H320" s="57">
        <f>H319+0.01*(0.2*M321-0.04*(N323+N318))</f>
        <v>4.7547999999999995</v>
      </c>
      <c r="I320" s="57">
        <f>I319+0.2*((I324-I319)-360*(I324-I319&gt;0))+(I319+0.2*((I324-I319)-360*(I324-I319&gt;0))&lt;0)*360</f>
        <v>213.304</v>
      </c>
      <c r="J320" s="58">
        <f>J319+0.2*(J324-J319)</f>
        <v>967.2</v>
      </c>
      <c r="K320" s="56">
        <v>-13</v>
      </c>
      <c r="L320" s="47">
        <v>12</v>
      </c>
      <c r="M320" s="25"/>
      <c r="O320" s="2">
        <f>N323-N318</f>
        <v>0.99999999999980105</v>
      </c>
      <c r="P320" s="25"/>
      <c r="R320" s="2">
        <f>Q323-Q318</f>
        <v>0</v>
      </c>
      <c r="S320" s="42"/>
      <c r="T320" s="5">
        <f t="shared" si="53"/>
        <v>-13.186000000000007</v>
      </c>
      <c r="U320" s="5" t="b">
        <f t="shared" si="54"/>
        <v>0</v>
      </c>
      <c r="V320" s="5">
        <f t="shared" si="62"/>
        <v>0</v>
      </c>
      <c r="W320" s="5" t="e">
        <f t="shared" si="55"/>
        <v>#DIV/0!</v>
      </c>
      <c r="X320" s="1" t="e">
        <f t="shared" si="56"/>
        <v>#DIV/0!</v>
      </c>
      <c r="Z320" s="1" t="e">
        <f t="shared" si="63"/>
        <v>#DIV/0!</v>
      </c>
      <c r="AA320" s="1" t="e">
        <f t="shared" si="64"/>
        <v>#DIV/0!</v>
      </c>
      <c r="AB320" s="32">
        <f t="shared" si="59"/>
        <v>45593</v>
      </c>
      <c r="AC320" s="29">
        <f t="shared" si="60"/>
        <v>-13</v>
      </c>
      <c r="AD320" s="9">
        <f t="shared" si="61"/>
        <v>12</v>
      </c>
      <c r="AE320" s="9">
        <f>AE319+(0.2*AF321-0.04*(AG324+AG319))</f>
        <v>-792.2</v>
      </c>
    </row>
    <row r="321" spans="1:33" ht="15" customHeight="1" x14ac:dyDescent="0.2">
      <c r="A321" s="3">
        <f t="shared" si="57"/>
        <v>45594</v>
      </c>
      <c r="B321" s="6">
        <f t="shared" si="58"/>
        <v>45594</v>
      </c>
      <c r="C321" s="7"/>
      <c r="D321" s="13"/>
      <c r="E321" s="13"/>
      <c r="F321" s="14"/>
      <c r="G321" s="57">
        <f>G319+0.01*(0.4*P321-0.06*(Q323+Q318))</f>
        <v>24.884</v>
      </c>
      <c r="H321" s="57">
        <f>H319+0.01*(0.4*M321-0.06*(N323+N318))</f>
        <v>4.6581999999999999</v>
      </c>
      <c r="I321" s="57">
        <f>I319+0.4*((I324-I319)-360*(I324-I319&gt;0))+(I319+0.4*((I324-I319)-360*(I324-I319&gt;0))&lt;0)*360</f>
        <v>200.11799999999999</v>
      </c>
      <c r="J321" s="58">
        <f>J319+0.4*(J324-J319)</f>
        <v>967.4</v>
      </c>
      <c r="K321" s="56">
        <v>-13</v>
      </c>
      <c r="L321" s="47">
        <v>32</v>
      </c>
      <c r="M321" s="25">
        <f>(H324-H319)*100</f>
        <v>-48.999999999999929</v>
      </c>
      <c r="P321" s="25">
        <f>100*(G324-G319)</f>
        <v>-75</v>
      </c>
      <c r="S321" s="41">
        <f>((I324-I319)*100-36000*(I324-I319&gt;0))</f>
        <v>-6593.0000000000009</v>
      </c>
      <c r="T321" s="5">
        <f t="shared" si="53"/>
        <v>-13.186000000000007</v>
      </c>
      <c r="U321" s="5" t="b">
        <f t="shared" si="54"/>
        <v>0</v>
      </c>
      <c r="V321" s="5">
        <f t="shared" si="62"/>
        <v>0</v>
      </c>
      <c r="W321" s="5" t="e">
        <f t="shared" si="55"/>
        <v>#DIV/0!</v>
      </c>
      <c r="X321" s="1" t="e">
        <f t="shared" si="56"/>
        <v>#DIV/0!</v>
      </c>
      <c r="Z321" s="1" t="e">
        <f t="shared" si="63"/>
        <v>#DIV/0!</v>
      </c>
      <c r="AA321" s="1" t="e">
        <f t="shared" si="64"/>
        <v>#DIV/0!</v>
      </c>
      <c r="AB321" s="32">
        <f t="shared" si="59"/>
        <v>45594</v>
      </c>
      <c r="AC321" s="29">
        <f t="shared" si="60"/>
        <v>-13</v>
      </c>
      <c r="AD321" s="9">
        <f t="shared" si="61"/>
        <v>32</v>
      </c>
      <c r="AE321" s="9">
        <f>AE319+(0.4*AF321-0.06*(AG324+AG319))</f>
        <v>-812.2</v>
      </c>
      <c r="AF321" s="1">
        <f>AE324-AE319</f>
        <v>-99</v>
      </c>
    </row>
    <row r="322" spans="1:33" ht="15" customHeight="1" x14ac:dyDescent="0.2">
      <c r="A322" s="3">
        <f t="shared" si="57"/>
        <v>45595</v>
      </c>
      <c r="B322" s="6">
        <f t="shared" si="58"/>
        <v>45595</v>
      </c>
      <c r="C322" s="7"/>
      <c r="D322" s="13"/>
      <c r="E322" s="13"/>
      <c r="F322" s="14"/>
      <c r="G322" s="57">
        <f>G319+0.01*(0.6*P321-0.06*(Q323+Q318))</f>
        <v>24.734000000000002</v>
      </c>
      <c r="H322" s="57">
        <f>H319+0.01*(0.6*M321-0.06*(N323+N318))</f>
        <v>4.5602</v>
      </c>
      <c r="I322" s="57">
        <f>I319+0.6*((I324-I319)-360*(I324-I319&gt;0))+(I319+0.6*((I324-I319)-360*(I324-I319&gt;0))&lt;0)*360</f>
        <v>186.93200000000002</v>
      </c>
      <c r="J322" s="58">
        <f>J319+0.6*(J324-J319)</f>
        <v>967.6</v>
      </c>
      <c r="K322" s="56">
        <v>-13</v>
      </c>
      <c r="L322" s="47">
        <v>52</v>
      </c>
      <c r="M322" s="25"/>
      <c r="P322" s="25"/>
      <c r="S322" s="42"/>
      <c r="T322" s="5">
        <f t="shared" si="53"/>
        <v>-13.185999999999979</v>
      </c>
      <c r="U322" s="5" t="b">
        <f t="shared" si="54"/>
        <v>0</v>
      </c>
      <c r="V322" s="5">
        <f t="shared" si="62"/>
        <v>0</v>
      </c>
      <c r="W322" s="5" t="e">
        <f t="shared" si="55"/>
        <v>#DIV/0!</v>
      </c>
      <c r="X322" s="1" t="e">
        <f t="shared" si="56"/>
        <v>#DIV/0!</v>
      </c>
      <c r="Z322" s="1" t="e">
        <f t="shared" si="63"/>
        <v>#DIV/0!</v>
      </c>
      <c r="AA322" s="1" t="e">
        <f t="shared" si="64"/>
        <v>#DIV/0!</v>
      </c>
      <c r="AB322" s="32">
        <f t="shared" si="59"/>
        <v>45595</v>
      </c>
      <c r="AC322" s="29">
        <f t="shared" si="60"/>
        <v>-13</v>
      </c>
      <c r="AD322" s="35">
        <f t="shared" si="61"/>
        <v>52</v>
      </c>
      <c r="AE322" s="9">
        <f>AE319+(0.6*AF321-0.06*(AG324+AG319))</f>
        <v>-832</v>
      </c>
    </row>
    <row r="323" spans="1:33" ht="15" customHeight="1" x14ac:dyDescent="0.2">
      <c r="A323" s="3">
        <f t="shared" si="57"/>
        <v>45596</v>
      </c>
      <c r="B323" s="6">
        <f t="shared" si="58"/>
        <v>45596</v>
      </c>
      <c r="C323" s="7"/>
      <c r="D323" s="13"/>
      <c r="E323" s="13"/>
      <c r="F323" s="14"/>
      <c r="G323" s="57">
        <f>G319+0.01*(0.8*P321-0.04*(Q323+Q318))</f>
        <v>24.576000000000001</v>
      </c>
      <c r="H323" s="57">
        <f>H319+0.01*(0.8*M321-0.04*(N323+N318))</f>
        <v>4.4607999999999999</v>
      </c>
      <c r="I323" s="57">
        <f>I319+0.8*((I324-I319)-360*(I324-I319&gt;0))+(I319+0.8*((I324-I319)-360*(I324-I319&gt;0))&lt;0)*360</f>
        <v>173.74600000000001</v>
      </c>
      <c r="J323" s="58">
        <f>J319+0.8*(J324-J319)</f>
        <v>967.8</v>
      </c>
      <c r="K323" s="56">
        <v>-14</v>
      </c>
      <c r="L323" s="47">
        <v>12</v>
      </c>
      <c r="M323" s="25"/>
      <c r="N323" s="2">
        <f>M326-M321</f>
        <v>-3.0000000000001137</v>
      </c>
      <c r="P323" s="25"/>
      <c r="Q323" s="2">
        <f>P326-P321</f>
        <v>-19.999999999999929</v>
      </c>
      <c r="S323" s="42"/>
      <c r="T323" s="5">
        <f t="shared" si="53"/>
        <v>-13.186000000000007</v>
      </c>
      <c r="U323" s="5" t="b">
        <f t="shared" si="54"/>
        <v>0</v>
      </c>
      <c r="V323" s="5">
        <f t="shared" si="62"/>
        <v>0</v>
      </c>
      <c r="W323" s="5" t="e">
        <f t="shared" si="55"/>
        <v>#DIV/0!</v>
      </c>
      <c r="X323" s="1" t="e">
        <f t="shared" si="56"/>
        <v>#DIV/0!</v>
      </c>
      <c r="Z323" s="1" t="e">
        <f t="shared" si="63"/>
        <v>#DIV/0!</v>
      </c>
      <c r="AA323" s="1" t="e">
        <f t="shared" si="64"/>
        <v>#DIV/0!</v>
      </c>
      <c r="AB323" s="32">
        <f t="shared" si="59"/>
        <v>45596</v>
      </c>
      <c r="AC323" s="29">
        <f t="shared" si="60"/>
        <v>-14</v>
      </c>
      <c r="AD323" s="9">
        <f t="shared" si="61"/>
        <v>12</v>
      </c>
      <c r="AE323" s="9">
        <f>AE319+(0.8*AF321-0.04*(AG324+AG319))</f>
        <v>-851.6</v>
      </c>
    </row>
    <row r="324" spans="1:33" ht="15" customHeight="1" x14ac:dyDescent="0.2">
      <c r="A324" s="17">
        <f t="shared" si="57"/>
        <v>45597</v>
      </c>
      <c r="B324" s="6">
        <f t="shared" si="58"/>
        <v>45597</v>
      </c>
      <c r="C324" s="7"/>
      <c r="D324" s="13"/>
      <c r="E324" s="13"/>
      <c r="F324" s="14"/>
      <c r="G324" s="55">
        <v>24.41</v>
      </c>
      <c r="H324" s="55">
        <v>4.3600000000000003</v>
      </c>
      <c r="I324" s="55">
        <v>160.56</v>
      </c>
      <c r="J324" s="49">
        <v>968</v>
      </c>
      <c r="K324" s="56">
        <v>-14</v>
      </c>
      <c r="L324" s="47">
        <v>31</v>
      </c>
      <c r="M324" s="25"/>
      <c r="P324" s="25"/>
      <c r="S324" s="42"/>
      <c r="T324" s="5">
        <f t="shared" ref="T324:T388" si="65">I324-I323</f>
        <v>-13.186000000000007</v>
      </c>
      <c r="U324" s="5" t="b">
        <f t="shared" ref="U324:U388" si="66">(I324-I323&gt;0)</f>
        <v>0</v>
      </c>
      <c r="V324" s="5">
        <f t="shared" si="62"/>
        <v>0</v>
      </c>
      <c r="W324" s="5" t="e">
        <f t="shared" ref="W324:W387" si="67">-((I324-360)/V324*24-9)</f>
        <v>#DIV/0!</v>
      </c>
      <c r="X324" s="1" t="e">
        <f t="shared" si="56"/>
        <v>#DIV/0!</v>
      </c>
      <c r="Z324" s="1" t="e">
        <f t="shared" si="63"/>
        <v>#DIV/0!</v>
      </c>
      <c r="AA324" s="1" t="e">
        <f t="shared" si="64"/>
        <v>#DIV/0!</v>
      </c>
      <c r="AB324" s="32">
        <f t="shared" si="59"/>
        <v>45597</v>
      </c>
      <c r="AC324" s="29">
        <f t="shared" si="60"/>
        <v>-14</v>
      </c>
      <c r="AD324" s="9">
        <f t="shared" si="61"/>
        <v>31</v>
      </c>
      <c r="AE324" s="1">
        <f>SIGN(AC324)*(ABS(AC324)*60+AD324)+(AC324=0)*AD324</f>
        <v>-871</v>
      </c>
      <c r="AG324" s="1">
        <f>AF326-AF321</f>
        <v>6</v>
      </c>
    </row>
    <row r="325" spans="1:33" ht="15" customHeight="1" x14ac:dyDescent="0.2">
      <c r="A325" s="3">
        <f t="shared" si="57"/>
        <v>45598</v>
      </c>
      <c r="B325" s="6">
        <f t="shared" si="58"/>
        <v>45598</v>
      </c>
      <c r="C325" s="7"/>
      <c r="D325" s="13"/>
      <c r="E325" s="13"/>
      <c r="F325" s="14"/>
      <c r="G325" s="57">
        <f>G324+0.01*(0.2*P326-0.04*(Q328+Q323))</f>
        <v>24.235600000000002</v>
      </c>
      <c r="H325" s="57">
        <f>H324+0.01*(0.2*M326-0.04*(N328+N323))</f>
        <v>4.2584</v>
      </c>
      <c r="I325" s="57">
        <f>I324+0.2*((I329-I324)-360*(I329-I324&gt;0))+(I324+0.2*((I329-I324)-360*(I329-I324&gt;0))&lt;0)*360</f>
        <v>147.374</v>
      </c>
      <c r="J325" s="58">
        <f>J324+0.2*(J329-J324)</f>
        <v>968.4</v>
      </c>
      <c r="K325" s="56">
        <v>-14</v>
      </c>
      <c r="L325" s="47">
        <v>50</v>
      </c>
      <c r="M325" s="25"/>
      <c r="O325" s="2">
        <f>N328-N323</f>
        <v>1.7053025658242404E-13</v>
      </c>
      <c r="P325" s="25"/>
      <c r="R325" s="2">
        <f>Q328-Q323</f>
        <v>0.99999999999980105</v>
      </c>
      <c r="S325" s="42"/>
      <c r="T325" s="5">
        <f t="shared" si="65"/>
        <v>-13.186000000000007</v>
      </c>
      <c r="U325" s="5" t="b">
        <f t="shared" si="66"/>
        <v>0</v>
      </c>
      <c r="V325" s="5">
        <f t="shared" si="62"/>
        <v>0</v>
      </c>
      <c r="W325" s="5" t="e">
        <f t="shared" si="67"/>
        <v>#DIV/0!</v>
      </c>
      <c r="X325" s="1" t="e">
        <f t="shared" ref="X325:X388" si="68">(W325&lt;0)*(W325+24)+(W325&gt;=0)*W325</f>
        <v>#DIV/0!</v>
      </c>
      <c r="Z325" s="1" t="e">
        <f t="shared" si="63"/>
        <v>#DIV/0!</v>
      </c>
      <c r="AA325" s="1" t="e">
        <f t="shared" si="64"/>
        <v>#DIV/0!</v>
      </c>
      <c r="AB325" s="32">
        <f t="shared" si="59"/>
        <v>45598</v>
      </c>
      <c r="AC325" s="29">
        <f t="shared" si="60"/>
        <v>-14</v>
      </c>
      <c r="AD325" s="9">
        <f t="shared" si="61"/>
        <v>50</v>
      </c>
      <c r="AE325" s="9">
        <f>AE324+(0.2*AF326-0.04*(AG329+AG324))</f>
        <v>-890.12</v>
      </c>
    </row>
    <row r="326" spans="1:33" ht="15" customHeight="1" x14ac:dyDescent="0.2">
      <c r="A326" s="3">
        <f t="shared" ref="A326:A389" si="69">A325+1</f>
        <v>45599</v>
      </c>
      <c r="B326" s="6">
        <f t="shared" ref="B326:B389" si="70">A325+1</f>
        <v>45599</v>
      </c>
      <c r="C326" s="7"/>
      <c r="D326" s="13"/>
      <c r="E326" s="13"/>
      <c r="F326" s="14"/>
      <c r="G326" s="57">
        <f>G324+0.01*(0.4*P326-0.06*(Q328+Q323))</f>
        <v>24.0534</v>
      </c>
      <c r="H326" s="57">
        <f>H324+0.01*(0.4*M326-0.06*(N328+N323))</f>
        <v>4.1555999999999997</v>
      </c>
      <c r="I326" s="57">
        <f>I324+0.4*((I329-I324)-360*(I329-I324&gt;0))+(I324+0.4*((I329-I324)-360*(I329-I324&gt;0))&lt;0)*360</f>
        <v>134.18799999999999</v>
      </c>
      <c r="J326" s="58">
        <f>J324+0.4*(J329-J324)</f>
        <v>968.8</v>
      </c>
      <c r="K326" s="56">
        <v>-15</v>
      </c>
      <c r="L326" s="47">
        <v>9</v>
      </c>
      <c r="M326" s="25">
        <f>(H329-H324)*100</f>
        <v>-52.000000000000043</v>
      </c>
      <c r="P326" s="25">
        <f>100*(G329-G324)</f>
        <v>-94.999999999999929</v>
      </c>
      <c r="S326" s="41">
        <f>((I329-I324)*100-36000*(I329-I324&gt;0))</f>
        <v>-6593.0000000000009</v>
      </c>
      <c r="T326" s="5">
        <f t="shared" si="65"/>
        <v>-13.186000000000007</v>
      </c>
      <c r="U326" s="5" t="b">
        <f t="shared" si="66"/>
        <v>0</v>
      </c>
      <c r="V326" s="5">
        <f t="shared" si="62"/>
        <v>0</v>
      </c>
      <c r="W326" s="5" t="e">
        <f t="shared" si="67"/>
        <v>#DIV/0!</v>
      </c>
      <c r="X326" s="1" t="e">
        <f t="shared" si="68"/>
        <v>#DIV/0!</v>
      </c>
      <c r="Z326" s="1" t="e">
        <f t="shared" si="63"/>
        <v>#DIV/0!</v>
      </c>
      <c r="AA326" s="1" t="e">
        <f t="shared" si="64"/>
        <v>#DIV/0!</v>
      </c>
      <c r="AB326" s="32">
        <f t="shared" ref="AB326:AB384" si="71">AB325+1</f>
        <v>45599</v>
      </c>
      <c r="AC326" s="29">
        <f t="shared" si="60"/>
        <v>-15</v>
      </c>
      <c r="AD326" s="9">
        <f t="shared" si="61"/>
        <v>9</v>
      </c>
      <c r="AE326" s="9">
        <f>AE324+(0.4*AF326-0.06*(AG329+AG324))</f>
        <v>-908.98</v>
      </c>
      <c r="AF326" s="1">
        <f>AE329-AE324</f>
        <v>-93</v>
      </c>
    </row>
    <row r="327" spans="1:33" ht="15" customHeight="1" x14ac:dyDescent="0.2">
      <c r="A327" s="3">
        <f t="shared" si="69"/>
        <v>45600</v>
      </c>
      <c r="B327" s="6">
        <f t="shared" si="70"/>
        <v>45600</v>
      </c>
      <c r="C327" s="7"/>
      <c r="D327" s="13"/>
      <c r="E327" s="13"/>
      <c r="F327" s="14"/>
      <c r="G327" s="57">
        <f>G324+0.01*(0.6*P326-0.06*(Q328+Q323))</f>
        <v>23.863400000000002</v>
      </c>
      <c r="H327" s="57">
        <f>H324+0.01*(0.6*M326-0.06*(N328+N323))</f>
        <v>4.0516000000000005</v>
      </c>
      <c r="I327" s="57">
        <f>I324+0.6*((I329-I324)-360*(I329-I324&gt;0))+(I324+0.6*((I329-I324)-360*(I329-I324&gt;0))&lt;0)*360</f>
        <v>121.00200000000001</v>
      </c>
      <c r="J327" s="58">
        <f>J324+0.6*(J329-J324)</f>
        <v>969.2</v>
      </c>
      <c r="K327" s="56">
        <v>-15</v>
      </c>
      <c r="L327" s="47">
        <v>27</v>
      </c>
      <c r="M327" s="25"/>
      <c r="P327" s="25"/>
      <c r="S327" s="42"/>
      <c r="T327" s="5">
        <f t="shared" si="65"/>
        <v>-13.185999999999979</v>
      </c>
      <c r="U327" s="5" t="b">
        <f t="shared" si="66"/>
        <v>0</v>
      </c>
      <c r="V327" s="5">
        <f t="shared" si="62"/>
        <v>0</v>
      </c>
      <c r="W327" s="5" t="e">
        <f t="shared" si="67"/>
        <v>#DIV/0!</v>
      </c>
      <c r="X327" s="1" t="e">
        <f t="shared" si="68"/>
        <v>#DIV/0!</v>
      </c>
      <c r="Z327" s="1" t="e">
        <f t="shared" si="63"/>
        <v>#DIV/0!</v>
      </c>
      <c r="AA327" s="1" t="e">
        <f t="shared" si="64"/>
        <v>#DIV/0!</v>
      </c>
      <c r="AB327" s="32">
        <f t="shared" si="71"/>
        <v>45600</v>
      </c>
      <c r="AC327" s="29">
        <f t="shared" si="60"/>
        <v>-15</v>
      </c>
      <c r="AD327" s="9">
        <f t="shared" si="61"/>
        <v>27</v>
      </c>
      <c r="AE327" s="9">
        <f>AE324+(0.6*AF326-0.06*(AG329+AG324))</f>
        <v>-927.58</v>
      </c>
    </row>
    <row r="328" spans="1:33" ht="15" customHeight="1" x14ac:dyDescent="0.2">
      <c r="A328" s="3">
        <f t="shared" si="69"/>
        <v>45601</v>
      </c>
      <c r="B328" s="6">
        <f t="shared" si="70"/>
        <v>45601</v>
      </c>
      <c r="C328" s="7"/>
      <c r="D328" s="13"/>
      <c r="E328" s="13"/>
      <c r="F328" s="14"/>
      <c r="G328" s="57">
        <f>G324+0.01*(0.8*P326-0.04*(Q328+Q323))</f>
        <v>23.665600000000001</v>
      </c>
      <c r="H328" s="57">
        <f>H324+0.01*(0.8*M326-0.04*(N328+N323))</f>
        <v>3.9464000000000001</v>
      </c>
      <c r="I328" s="57">
        <f>I324+0.8*((I329-I324)-360*(I329-I324&gt;0))+(I324+0.8*((I329-I324)-360*(I329-I324&gt;0))&lt;0)*360</f>
        <v>107.816</v>
      </c>
      <c r="J328" s="58">
        <f>J324+0.8*(J329-J324)</f>
        <v>969.6</v>
      </c>
      <c r="K328" s="56">
        <v>-15</v>
      </c>
      <c r="L328" s="47">
        <v>46</v>
      </c>
      <c r="M328" s="25"/>
      <c r="N328" s="2">
        <f>M331-M326</f>
        <v>-2.9999999999999432</v>
      </c>
      <c r="P328" s="25"/>
      <c r="Q328" s="2">
        <f>P331-P326</f>
        <v>-19.000000000000128</v>
      </c>
      <c r="S328" s="42"/>
      <c r="T328" s="5">
        <f t="shared" si="65"/>
        <v>-13.186000000000007</v>
      </c>
      <c r="U328" s="5" t="b">
        <f t="shared" si="66"/>
        <v>0</v>
      </c>
      <c r="V328" s="5">
        <f t="shared" si="62"/>
        <v>0</v>
      </c>
      <c r="W328" s="5" t="e">
        <f t="shared" si="67"/>
        <v>#DIV/0!</v>
      </c>
      <c r="X328" s="1" t="e">
        <f t="shared" si="68"/>
        <v>#DIV/0!</v>
      </c>
      <c r="Z328" s="1" t="e">
        <f t="shared" si="63"/>
        <v>#DIV/0!</v>
      </c>
      <c r="AA328" s="1" t="e">
        <f t="shared" si="64"/>
        <v>#DIV/0!</v>
      </c>
      <c r="AB328" s="32">
        <f t="shared" si="71"/>
        <v>45601</v>
      </c>
      <c r="AC328" s="29">
        <f t="shared" si="60"/>
        <v>-15</v>
      </c>
      <c r="AD328" s="9">
        <f t="shared" si="61"/>
        <v>46</v>
      </c>
      <c r="AE328" s="9">
        <f>AE324+(0.8*AF326-0.04*(AG329+AG324))</f>
        <v>-945.92</v>
      </c>
    </row>
    <row r="329" spans="1:33" ht="15" customHeight="1" x14ac:dyDescent="0.2">
      <c r="A329" s="17">
        <f t="shared" si="69"/>
        <v>45602</v>
      </c>
      <c r="B329" s="6">
        <f t="shared" si="70"/>
        <v>45602</v>
      </c>
      <c r="C329" s="7"/>
      <c r="D329" s="13"/>
      <c r="E329" s="13"/>
      <c r="F329" s="14"/>
      <c r="G329" s="55">
        <v>23.46</v>
      </c>
      <c r="H329" s="55">
        <v>3.84</v>
      </c>
      <c r="I329" s="55">
        <v>94.63</v>
      </c>
      <c r="J329" s="49">
        <v>970</v>
      </c>
      <c r="K329" s="56">
        <v>-16</v>
      </c>
      <c r="L329" s="47">
        <v>4</v>
      </c>
      <c r="M329" s="25"/>
      <c r="P329" s="25"/>
      <c r="S329" s="42"/>
      <c r="T329" s="5">
        <f t="shared" si="65"/>
        <v>-13.186000000000007</v>
      </c>
      <c r="U329" s="5" t="b">
        <f t="shared" si="66"/>
        <v>0</v>
      </c>
      <c r="V329" s="5">
        <f t="shared" si="62"/>
        <v>0</v>
      </c>
      <c r="W329" s="5" t="e">
        <f t="shared" si="67"/>
        <v>#DIV/0!</v>
      </c>
      <c r="X329" s="1" t="e">
        <f t="shared" si="68"/>
        <v>#DIV/0!</v>
      </c>
      <c r="Z329" s="1" t="e">
        <f t="shared" si="63"/>
        <v>#DIV/0!</v>
      </c>
      <c r="AA329" s="1" t="e">
        <f t="shared" si="64"/>
        <v>#DIV/0!</v>
      </c>
      <c r="AB329" s="32">
        <f t="shared" si="71"/>
        <v>45602</v>
      </c>
      <c r="AC329" s="29">
        <f t="shared" si="60"/>
        <v>-16</v>
      </c>
      <c r="AD329" s="9">
        <f t="shared" si="61"/>
        <v>4</v>
      </c>
      <c r="AE329" s="1">
        <f>SIGN(AC329)*(ABS(AC329)*60+AD329)+(AC329=0)*AD329</f>
        <v>-964</v>
      </c>
      <c r="AG329" s="1">
        <f>AF331-AF326</f>
        <v>7</v>
      </c>
    </row>
    <row r="330" spans="1:33" ht="15" customHeight="1" x14ac:dyDescent="0.2">
      <c r="A330" s="3">
        <f t="shared" si="69"/>
        <v>45603</v>
      </c>
      <c r="B330" s="6">
        <f t="shared" si="70"/>
        <v>45603</v>
      </c>
      <c r="C330" s="7"/>
      <c r="D330" s="13"/>
      <c r="E330" s="13"/>
      <c r="F330" s="14"/>
      <c r="G330" s="57">
        <f>G329+0.01*(0.2*P331-0.04*(Q333+Q328))</f>
        <v>23.247199999999999</v>
      </c>
      <c r="H330" s="57">
        <f>H329+0.01*(0.2*M331-0.04*(N333+N328))</f>
        <v>3.7323999999999997</v>
      </c>
      <c r="I330" s="57">
        <f>I329+0.2*((I334-I329)-360*(I334-I329&gt;0))+(I329+0.2*((I334-I329)-360*(I334-I329&gt;0))&lt;0)*360</f>
        <v>81.445999999999998</v>
      </c>
      <c r="J330" s="58">
        <f>J329+0.2*(J334-J329)</f>
        <v>970.2</v>
      </c>
      <c r="K330" s="56">
        <v>-16</v>
      </c>
      <c r="L330" s="47">
        <v>21</v>
      </c>
      <c r="M330" s="25"/>
      <c r="O330" s="2">
        <f>N333-N328</f>
        <v>-7.815970093361102E-14</v>
      </c>
      <c r="P330" s="25"/>
      <c r="R330" s="2">
        <f>Q333-Q328</f>
        <v>0</v>
      </c>
      <c r="S330" s="42"/>
      <c r="T330" s="5">
        <f t="shared" si="65"/>
        <v>-13.183999999999997</v>
      </c>
      <c r="U330" s="5" t="b">
        <f t="shared" si="66"/>
        <v>0</v>
      </c>
      <c r="V330" s="5">
        <f t="shared" si="62"/>
        <v>0</v>
      </c>
      <c r="W330" s="5" t="e">
        <f t="shared" si="67"/>
        <v>#DIV/0!</v>
      </c>
      <c r="X330" s="1" t="e">
        <f t="shared" si="68"/>
        <v>#DIV/0!</v>
      </c>
      <c r="Z330" s="1" t="e">
        <f t="shared" si="63"/>
        <v>#DIV/0!</v>
      </c>
      <c r="AA330" s="1" t="e">
        <f t="shared" si="64"/>
        <v>#DIV/0!</v>
      </c>
      <c r="AB330" s="32">
        <f t="shared" si="71"/>
        <v>45603</v>
      </c>
      <c r="AC330" s="29">
        <f t="shared" ref="AC330:AC388" si="72">K330</f>
        <v>-16</v>
      </c>
      <c r="AD330" s="9">
        <f t="shared" ref="AD330:AD388" si="73">L330</f>
        <v>21</v>
      </c>
      <c r="AE330" s="9">
        <f>AE329+(0.2*AF331-0.04*(AG334+AG329))</f>
        <v>-981.8</v>
      </c>
    </row>
    <row r="331" spans="1:33" ht="15" customHeight="1" x14ac:dyDescent="0.2">
      <c r="A331" s="3">
        <f t="shared" si="69"/>
        <v>45604</v>
      </c>
      <c r="B331" s="6">
        <f t="shared" si="70"/>
        <v>45604</v>
      </c>
      <c r="C331" s="39"/>
      <c r="D331" s="13"/>
      <c r="E331" s="13"/>
      <c r="F331" s="14"/>
      <c r="G331" s="57">
        <f>G329+0.01*(0.4*P331-0.06*(Q333+Q328))</f>
        <v>23.026800000000001</v>
      </c>
      <c r="H331" s="57">
        <f>H329+0.01*(0.4*M331-0.06*(N333+N328))</f>
        <v>3.6235999999999997</v>
      </c>
      <c r="I331" s="57">
        <f>I329+0.4*((I334-I329)-360*(I334-I329&gt;0))+(I329+0.4*((I334-I329)-360*(I334-I329&gt;0))&lt;0)*360</f>
        <v>68.262</v>
      </c>
      <c r="J331" s="58">
        <f>J329+0.4*(J334-J329)</f>
        <v>970.4</v>
      </c>
      <c r="K331" s="56">
        <v>-16</v>
      </c>
      <c r="L331" s="47">
        <v>39</v>
      </c>
      <c r="M331" s="25">
        <f>(H334-H329)*100</f>
        <v>-54.999999999999986</v>
      </c>
      <c r="P331" s="25">
        <f>100*(G334-G329)</f>
        <v>-114.00000000000006</v>
      </c>
      <c r="S331" s="41">
        <f>((I334-I329)*100-36000*(I334-I329&gt;0))</f>
        <v>-6591.9999999999991</v>
      </c>
      <c r="T331" s="5">
        <f t="shared" si="65"/>
        <v>-13.183999999999997</v>
      </c>
      <c r="U331" s="5" t="b">
        <f t="shared" si="66"/>
        <v>0</v>
      </c>
      <c r="V331" s="5">
        <f t="shared" si="62"/>
        <v>0</v>
      </c>
      <c r="W331" s="5" t="e">
        <f t="shared" si="67"/>
        <v>#DIV/0!</v>
      </c>
      <c r="X331" s="1" t="e">
        <f t="shared" si="68"/>
        <v>#DIV/0!</v>
      </c>
      <c r="Z331" s="1" t="e">
        <f t="shared" si="63"/>
        <v>#DIV/0!</v>
      </c>
      <c r="AA331" s="1" t="e">
        <f t="shared" si="64"/>
        <v>#DIV/0!</v>
      </c>
      <c r="AB331" s="32">
        <f t="shared" si="71"/>
        <v>45604</v>
      </c>
      <c r="AC331" s="29">
        <f t="shared" si="72"/>
        <v>-16</v>
      </c>
      <c r="AD331" s="9">
        <f t="shared" si="73"/>
        <v>39</v>
      </c>
      <c r="AE331" s="9">
        <f>AE329+(0.4*AF331-0.06*(AG334+AG329))</f>
        <v>-999.3</v>
      </c>
      <c r="AF331" s="1">
        <f>AE334-AE329</f>
        <v>-86</v>
      </c>
    </row>
    <row r="332" spans="1:33" ht="15" customHeight="1" x14ac:dyDescent="0.2">
      <c r="A332" s="3">
        <f t="shared" si="69"/>
        <v>45605</v>
      </c>
      <c r="B332" s="6">
        <f t="shared" si="70"/>
        <v>45605</v>
      </c>
      <c r="C332" s="7"/>
      <c r="D332" s="13"/>
      <c r="E332" s="13"/>
      <c r="F332" s="14"/>
      <c r="G332" s="57">
        <f>G329+0.01*(0.6*P331-0.06*(Q333+Q328))</f>
        <v>22.7988</v>
      </c>
      <c r="H332" s="57">
        <f>H329+0.01*(0.6*M331-0.06*(N333+N328))</f>
        <v>3.5135999999999998</v>
      </c>
      <c r="I332" s="57">
        <f>I329+0.6*((I334-I329)-360*(I334-I329&gt;0))+(I329+0.6*((I334-I329)-360*(I334-I329&gt;0))&lt;0)*360</f>
        <v>55.078000000000003</v>
      </c>
      <c r="J332" s="58">
        <f>J329+0.6*(J334-J329)</f>
        <v>970.6</v>
      </c>
      <c r="K332" s="56">
        <v>-16</v>
      </c>
      <c r="L332" s="47">
        <v>56</v>
      </c>
      <c r="M332" s="25"/>
      <c r="P332" s="25"/>
      <c r="S332" s="42"/>
      <c r="T332" s="5">
        <f t="shared" si="65"/>
        <v>-13.183999999999997</v>
      </c>
      <c r="U332" s="5" t="b">
        <f t="shared" si="66"/>
        <v>0</v>
      </c>
      <c r="V332" s="5">
        <f t="shared" si="62"/>
        <v>0</v>
      </c>
      <c r="W332" s="5" t="e">
        <f t="shared" si="67"/>
        <v>#DIV/0!</v>
      </c>
      <c r="X332" s="1" t="e">
        <f t="shared" si="68"/>
        <v>#DIV/0!</v>
      </c>
      <c r="Z332" s="1" t="e">
        <f t="shared" si="63"/>
        <v>#DIV/0!</v>
      </c>
      <c r="AA332" s="1" t="e">
        <f t="shared" si="64"/>
        <v>#DIV/0!</v>
      </c>
      <c r="AB332" s="32">
        <f t="shared" si="71"/>
        <v>45605</v>
      </c>
      <c r="AC332" s="29">
        <f t="shared" si="72"/>
        <v>-16</v>
      </c>
      <c r="AD332" s="9">
        <f t="shared" si="73"/>
        <v>56</v>
      </c>
      <c r="AE332" s="9">
        <f>AE329+(0.6*AF331-0.06*(AG334+AG329))</f>
        <v>-1016.5</v>
      </c>
    </row>
    <row r="333" spans="1:33" ht="15" customHeight="1" x14ac:dyDescent="0.2">
      <c r="A333" s="3">
        <f t="shared" si="69"/>
        <v>45606</v>
      </c>
      <c r="B333" s="6">
        <f t="shared" si="70"/>
        <v>45606</v>
      </c>
      <c r="C333" s="7"/>
      <c r="D333" s="13"/>
      <c r="E333" s="13"/>
      <c r="F333" s="14"/>
      <c r="G333" s="57">
        <f>G329+0.01*(0.8*P331-0.04*(Q333+Q328))</f>
        <v>22.563200000000002</v>
      </c>
      <c r="H333" s="57">
        <f>H329+0.01*(0.8*M331-0.04*(N333+N328))</f>
        <v>3.4024000000000001</v>
      </c>
      <c r="I333" s="57">
        <f>I329+0.8*((I334-I329)-360*(I334-I329&gt;0))+(I329+0.8*((I334-I329)-360*(I334-I329&gt;0))&lt;0)*360</f>
        <v>41.894000000000005</v>
      </c>
      <c r="J333" s="58">
        <f>J329+0.8*(J334-J329)</f>
        <v>970.8</v>
      </c>
      <c r="K333" s="56">
        <v>-17</v>
      </c>
      <c r="L333" s="47">
        <v>13</v>
      </c>
      <c r="M333" s="25"/>
      <c r="N333" s="2">
        <f>M336-M331</f>
        <v>-3.0000000000000213</v>
      </c>
      <c r="P333" s="25"/>
      <c r="Q333" s="2">
        <f>P336-P331</f>
        <v>-19.000000000000114</v>
      </c>
      <c r="S333" s="42"/>
      <c r="T333" s="5">
        <f t="shared" si="65"/>
        <v>-13.183999999999997</v>
      </c>
      <c r="U333" s="5" t="b">
        <f t="shared" si="66"/>
        <v>0</v>
      </c>
      <c r="V333" s="5">
        <f t="shared" si="62"/>
        <v>0</v>
      </c>
      <c r="W333" s="5" t="e">
        <f t="shared" si="67"/>
        <v>#DIV/0!</v>
      </c>
      <c r="X333" s="1" t="e">
        <f t="shared" si="68"/>
        <v>#DIV/0!</v>
      </c>
      <c r="Z333" s="1" t="e">
        <f t="shared" si="63"/>
        <v>#DIV/0!</v>
      </c>
      <c r="AA333" s="1" t="e">
        <f t="shared" si="64"/>
        <v>#DIV/0!</v>
      </c>
      <c r="AB333" s="32">
        <f t="shared" si="71"/>
        <v>45606</v>
      </c>
      <c r="AC333" s="29">
        <f t="shared" si="72"/>
        <v>-17</v>
      </c>
      <c r="AD333" s="9">
        <f t="shared" si="73"/>
        <v>13</v>
      </c>
      <c r="AE333" s="9">
        <f>AE329+(0.8*AF331-0.04*(AG334+AG329))</f>
        <v>-1033.4000000000001</v>
      </c>
    </row>
    <row r="334" spans="1:33" ht="15" customHeight="1" x14ac:dyDescent="0.2">
      <c r="A334" s="17">
        <f t="shared" si="69"/>
        <v>45607</v>
      </c>
      <c r="B334" s="6">
        <f t="shared" si="70"/>
        <v>45607</v>
      </c>
      <c r="C334" s="7"/>
      <c r="D334" s="13"/>
      <c r="E334" s="13"/>
      <c r="F334" s="14"/>
      <c r="G334" s="55">
        <v>22.32</v>
      </c>
      <c r="H334" s="55">
        <v>3.29</v>
      </c>
      <c r="I334" s="55">
        <v>28.71</v>
      </c>
      <c r="J334" s="49">
        <v>971</v>
      </c>
      <c r="K334" s="56">
        <v>-17</v>
      </c>
      <c r="L334" s="47">
        <v>30</v>
      </c>
      <c r="M334" s="25"/>
      <c r="P334" s="25"/>
      <c r="S334" s="42"/>
      <c r="T334" s="5">
        <f t="shared" si="65"/>
        <v>-13.184000000000005</v>
      </c>
      <c r="U334" s="5" t="b">
        <f t="shared" si="66"/>
        <v>0</v>
      </c>
      <c r="V334" s="5">
        <f t="shared" si="62"/>
        <v>0</v>
      </c>
      <c r="W334" s="5" t="e">
        <f t="shared" si="67"/>
        <v>#DIV/0!</v>
      </c>
      <c r="X334" s="1" t="e">
        <f t="shared" si="68"/>
        <v>#DIV/0!</v>
      </c>
      <c r="Z334" s="1" t="e">
        <f t="shared" si="63"/>
        <v>#DIV/0!</v>
      </c>
      <c r="AA334" s="1" t="e">
        <f t="shared" si="64"/>
        <v>#DIV/0!</v>
      </c>
      <c r="AB334" s="32">
        <f t="shared" si="71"/>
        <v>45607</v>
      </c>
      <c r="AC334" s="29">
        <f t="shared" si="72"/>
        <v>-17</v>
      </c>
      <c r="AD334" s="9">
        <f t="shared" si="73"/>
        <v>30</v>
      </c>
      <c r="AE334" s="1">
        <f>SIGN(AC334)*(ABS(AC334)*60+AD334)+(AC334=0)*AD334</f>
        <v>-1050</v>
      </c>
      <c r="AG334" s="1">
        <f>AF336-AF331</f>
        <v>8</v>
      </c>
    </row>
    <row r="335" spans="1:33" ht="15" customHeight="1" x14ac:dyDescent="0.2">
      <c r="A335" s="3">
        <f t="shared" si="69"/>
        <v>45608</v>
      </c>
      <c r="B335" s="6">
        <f t="shared" si="70"/>
        <v>45608</v>
      </c>
      <c r="C335" s="7"/>
      <c r="D335" s="13"/>
      <c r="E335" s="13"/>
      <c r="F335" s="14"/>
      <c r="G335" s="57">
        <f>G334+0.01*(0.2*P336-0.04*(Q338+Q333))</f>
        <v>22.069199999999999</v>
      </c>
      <c r="H335" s="57">
        <f>H334+0.01*(0.2*M336-0.04*(N338+N333))</f>
        <v>3.1760000000000002</v>
      </c>
      <c r="I335" s="57">
        <f>I334+0.2*((I339-I334)-360*(I339-I334&gt;0))+(I334+0.2*((I339-I334)-360*(I339-I334&gt;0))&lt;0)*360</f>
        <v>15.526000000000009</v>
      </c>
      <c r="J335" s="58">
        <f>J334+0.2*(J339-J334)</f>
        <v>971.2</v>
      </c>
      <c r="K335" s="56">
        <v>-17</v>
      </c>
      <c r="L335" s="47">
        <v>46</v>
      </c>
      <c r="M335" s="25"/>
      <c r="O335" s="2">
        <f>N338-N333</f>
        <v>1.0000000000000213</v>
      </c>
      <c r="P335" s="25"/>
      <c r="R335" s="2">
        <f>Q338-Q333</f>
        <v>3.4106051316484809E-13</v>
      </c>
      <c r="S335" s="42"/>
      <c r="T335" s="5">
        <f t="shared" si="65"/>
        <v>-13.183999999999992</v>
      </c>
      <c r="U335" s="5" t="b">
        <f t="shared" si="66"/>
        <v>0</v>
      </c>
      <c r="V335" s="5">
        <f t="shared" si="62"/>
        <v>0</v>
      </c>
      <c r="W335" s="5" t="e">
        <f t="shared" si="67"/>
        <v>#DIV/0!</v>
      </c>
      <c r="X335" s="1" t="e">
        <f t="shared" si="68"/>
        <v>#DIV/0!</v>
      </c>
      <c r="Z335" s="1" t="e">
        <f t="shared" si="63"/>
        <v>#DIV/0!</v>
      </c>
      <c r="AA335" s="1" t="e">
        <f t="shared" si="64"/>
        <v>#DIV/0!</v>
      </c>
      <c r="AB335" s="32">
        <f t="shared" si="71"/>
        <v>45608</v>
      </c>
      <c r="AC335" s="29">
        <f t="shared" si="72"/>
        <v>-17</v>
      </c>
      <c r="AD335" s="35">
        <f t="shared" si="73"/>
        <v>46</v>
      </c>
      <c r="AE335" s="9">
        <f>AE334+(0.2*AF336-0.04*(AG339+AG334))</f>
        <v>-1066.24</v>
      </c>
    </row>
    <row r="336" spans="1:33" ht="15" customHeight="1" x14ac:dyDescent="0.2">
      <c r="A336" s="3">
        <f t="shared" si="69"/>
        <v>45609</v>
      </c>
      <c r="B336" s="6">
        <f t="shared" si="70"/>
        <v>45609</v>
      </c>
      <c r="C336" s="7">
        <v>2291</v>
      </c>
      <c r="D336" s="13"/>
      <c r="E336" s="13"/>
      <c r="F336" s="14"/>
      <c r="G336" s="57">
        <f>G334+0.01*(0.4*P336-0.06*(Q338+Q333))</f>
        <v>21.8108</v>
      </c>
      <c r="H336" s="57">
        <f>H334+0.01*(0.4*M336-0.06*(N338+N333))</f>
        <v>3.0609999999999999</v>
      </c>
      <c r="I336" s="57">
        <f>I334+0.4*((I339-I334)-360*(I339-I334&gt;0))+(I334+0.4*((I339-I334)-360*(I339-I334&gt;0))&lt;0)*360</f>
        <v>2.3420000000000165</v>
      </c>
      <c r="J336" s="58">
        <f>J334+0.4*(J339-J334)</f>
        <v>971.4</v>
      </c>
      <c r="K336" s="56">
        <v>-18</v>
      </c>
      <c r="L336" s="47">
        <v>2</v>
      </c>
      <c r="M336" s="25">
        <f>(H339-H334)*100</f>
        <v>-58.000000000000007</v>
      </c>
      <c r="P336" s="25">
        <f>100*(G339-G334)</f>
        <v>-133.00000000000017</v>
      </c>
      <c r="S336" s="41">
        <f>((I339-I334)*100-36000*(I339-I334&gt;0))</f>
        <v>-6591.9999999999964</v>
      </c>
      <c r="T336" s="5">
        <f t="shared" si="65"/>
        <v>-13.183999999999992</v>
      </c>
      <c r="U336" s="5" t="b">
        <f t="shared" si="66"/>
        <v>0</v>
      </c>
      <c r="V336" s="5">
        <f t="shared" si="62"/>
        <v>0</v>
      </c>
      <c r="W336" s="5" t="e">
        <f t="shared" si="67"/>
        <v>#DIV/0!</v>
      </c>
      <c r="X336" s="1" t="e">
        <f t="shared" si="68"/>
        <v>#DIV/0!</v>
      </c>
      <c r="Z336" s="1" t="e">
        <f t="shared" si="63"/>
        <v>#DIV/0!</v>
      </c>
      <c r="AA336" s="1" t="e">
        <f t="shared" si="64"/>
        <v>#DIV/0!</v>
      </c>
      <c r="AB336" s="32">
        <f t="shared" si="71"/>
        <v>45609</v>
      </c>
      <c r="AC336" s="29">
        <f t="shared" si="72"/>
        <v>-18</v>
      </c>
      <c r="AD336" s="9">
        <f t="shared" si="73"/>
        <v>2</v>
      </c>
      <c r="AE336" s="9">
        <f>AE334+(0.4*AF336-0.06*(AG339+AG334))</f>
        <v>-1082.1600000000001</v>
      </c>
      <c r="AF336" s="1">
        <f>AE339-AE334</f>
        <v>-78</v>
      </c>
    </row>
    <row r="337" spans="1:33" ht="15" customHeight="1" x14ac:dyDescent="0.2">
      <c r="A337" s="3">
        <f t="shared" si="69"/>
        <v>45610</v>
      </c>
      <c r="B337" s="6">
        <f t="shared" si="70"/>
        <v>45610</v>
      </c>
      <c r="C337" s="39">
        <v>0.55277777777777781</v>
      </c>
      <c r="D337" s="13"/>
      <c r="E337" s="13"/>
      <c r="F337" s="14"/>
      <c r="G337" s="57">
        <f>G334+0.01*(0.6*P336-0.06*(Q338+Q333))</f>
        <v>21.544799999999999</v>
      </c>
      <c r="H337" s="57">
        <f>H334+0.01*(0.6*M336-0.06*(N338+N333))</f>
        <v>2.9449999999999998</v>
      </c>
      <c r="I337" s="57">
        <f>I334+0.6*((I339-I334)-360*(I339-I334&gt;0))+(I334+0.6*((I339-I334)-360*(I339-I334&gt;0))&lt;0)*360</f>
        <v>349.15800000000002</v>
      </c>
      <c r="J337" s="58">
        <f>J334+0.6*(J339-J334)</f>
        <v>971.6</v>
      </c>
      <c r="K337" s="56">
        <v>-18</v>
      </c>
      <c r="L337" s="47">
        <v>18</v>
      </c>
      <c r="M337" s="25"/>
      <c r="P337" s="25"/>
      <c r="S337" s="42"/>
      <c r="T337" s="5">
        <f t="shared" si="65"/>
        <v>346.81599999999997</v>
      </c>
      <c r="U337" s="5" t="b">
        <f t="shared" si="66"/>
        <v>1</v>
      </c>
      <c r="V337" s="5">
        <f t="shared" si="62"/>
        <v>-13.184000000000026</v>
      </c>
      <c r="W337" s="5">
        <f t="shared" si="67"/>
        <v>-10.736650485436826</v>
      </c>
      <c r="X337" s="1">
        <f t="shared" si="68"/>
        <v>13.263349514563174</v>
      </c>
      <c r="Y337" s="1">
        <v>2291</v>
      </c>
      <c r="Z337" s="1">
        <f t="shared" si="63"/>
        <v>13</v>
      </c>
      <c r="AA337" s="1">
        <f t="shared" si="64"/>
        <v>16</v>
      </c>
      <c r="AB337" s="32">
        <f t="shared" si="71"/>
        <v>45610</v>
      </c>
      <c r="AC337" s="29">
        <f t="shared" si="72"/>
        <v>-18</v>
      </c>
      <c r="AD337" s="9">
        <f t="shared" si="73"/>
        <v>18</v>
      </c>
      <c r="AE337" s="9">
        <f>AE334+(0.6*AF336-0.06*(AG339+AG334))</f>
        <v>-1097.76</v>
      </c>
    </row>
    <row r="338" spans="1:33" ht="15" customHeight="1" x14ac:dyDescent="0.2">
      <c r="A338" s="3">
        <f t="shared" si="69"/>
        <v>45611</v>
      </c>
      <c r="B338" s="6">
        <f t="shared" si="70"/>
        <v>45611</v>
      </c>
      <c r="C338" s="7"/>
      <c r="D338" s="13"/>
      <c r="E338" s="13"/>
      <c r="F338" s="14"/>
      <c r="G338" s="57">
        <f>G334+0.01*(0.8*P336-0.04*(Q338+Q333))</f>
        <v>21.2712</v>
      </c>
      <c r="H338" s="57">
        <f>H334+0.01*(0.8*M336-0.04*(N338+N333))</f>
        <v>2.8279999999999998</v>
      </c>
      <c r="I338" s="57">
        <f>I334+0.8*((I339-I334)-360*(I339-I334&gt;0))+(I334+0.8*((I339-I334)-360*(I339-I334&gt;0))&lt;0)*360</f>
        <v>335.97400000000005</v>
      </c>
      <c r="J338" s="58">
        <f>J334+0.8*(J339-J334)</f>
        <v>971.8</v>
      </c>
      <c r="K338" s="56">
        <v>-18</v>
      </c>
      <c r="L338" s="47">
        <v>33</v>
      </c>
      <c r="M338" s="25"/>
      <c r="N338" s="2">
        <f>M341-M336</f>
        <v>-2</v>
      </c>
      <c r="P338" s="25"/>
      <c r="Q338" s="2">
        <f>P341-P336</f>
        <v>-18.999999999999773</v>
      </c>
      <c r="S338" s="42"/>
      <c r="T338" s="5">
        <f t="shared" si="65"/>
        <v>-13.183999999999969</v>
      </c>
      <c r="U338" s="5" t="b">
        <f t="shared" si="66"/>
        <v>0</v>
      </c>
      <c r="V338" s="5">
        <f t="shared" si="62"/>
        <v>0</v>
      </c>
      <c r="W338" s="5" t="e">
        <f t="shared" si="67"/>
        <v>#DIV/0!</v>
      </c>
      <c r="X338" s="1" t="e">
        <f t="shared" si="68"/>
        <v>#DIV/0!</v>
      </c>
      <c r="Z338" s="1" t="e">
        <f t="shared" si="63"/>
        <v>#DIV/0!</v>
      </c>
      <c r="AA338" s="1" t="e">
        <f t="shared" si="64"/>
        <v>#DIV/0!</v>
      </c>
      <c r="AB338" s="32">
        <f t="shared" si="71"/>
        <v>45611</v>
      </c>
      <c r="AC338" s="29">
        <f t="shared" si="72"/>
        <v>-18</v>
      </c>
      <c r="AD338" s="9">
        <f t="shared" si="73"/>
        <v>33</v>
      </c>
      <c r="AE338" s="9">
        <f>AE334+(0.8*AF336-0.04*(AG339+AG334))</f>
        <v>-1113.04</v>
      </c>
    </row>
    <row r="339" spans="1:33" ht="15" customHeight="1" x14ac:dyDescent="0.2">
      <c r="A339" s="17">
        <f t="shared" si="69"/>
        <v>45612</v>
      </c>
      <c r="B339" s="6">
        <f t="shared" si="70"/>
        <v>45612</v>
      </c>
      <c r="C339" s="7"/>
      <c r="D339" s="13"/>
      <c r="E339" s="13"/>
      <c r="F339" s="14"/>
      <c r="G339" s="55">
        <v>20.99</v>
      </c>
      <c r="H339" s="55">
        <v>2.71</v>
      </c>
      <c r="I339" s="55">
        <v>322.79000000000002</v>
      </c>
      <c r="J339" s="49">
        <v>972</v>
      </c>
      <c r="K339" s="56">
        <v>-18</v>
      </c>
      <c r="L339" s="47">
        <v>48</v>
      </c>
      <c r="M339" s="25"/>
      <c r="P339" s="25"/>
      <c r="S339" s="42"/>
      <c r="T339" s="5">
        <f t="shared" si="65"/>
        <v>-13.184000000000026</v>
      </c>
      <c r="U339" s="5" t="b">
        <f t="shared" si="66"/>
        <v>0</v>
      </c>
      <c r="V339" s="5">
        <f t="shared" si="62"/>
        <v>0</v>
      </c>
      <c r="W339" s="5" t="e">
        <f t="shared" si="67"/>
        <v>#DIV/0!</v>
      </c>
      <c r="X339" s="1" t="e">
        <f t="shared" si="68"/>
        <v>#DIV/0!</v>
      </c>
      <c r="Z339" s="1" t="e">
        <f t="shared" si="63"/>
        <v>#DIV/0!</v>
      </c>
      <c r="AA339" s="1" t="e">
        <f t="shared" si="64"/>
        <v>#DIV/0!</v>
      </c>
      <c r="AB339" s="32">
        <f t="shared" si="71"/>
        <v>45612</v>
      </c>
      <c r="AC339" s="29">
        <f t="shared" si="72"/>
        <v>-18</v>
      </c>
      <c r="AD339" s="9">
        <f t="shared" si="73"/>
        <v>48</v>
      </c>
      <c r="AE339" s="1">
        <f>SIGN(AC339)*(ABS(AC339)*60+AD339)+(AC339=0)*AD339</f>
        <v>-1128</v>
      </c>
      <c r="AG339" s="1">
        <f>AF341-AF336</f>
        <v>8</v>
      </c>
    </row>
    <row r="340" spans="1:33" ht="15" customHeight="1" x14ac:dyDescent="0.2">
      <c r="A340" s="3">
        <f t="shared" si="69"/>
        <v>45613</v>
      </c>
      <c r="B340" s="6">
        <f t="shared" si="70"/>
        <v>45613</v>
      </c>
      <c r="C340" s="7"/>
      <c r="D340" s="13"/>
      <c r="E340" s="13"/>
      <c r="F340" s="14"/>
      <c r="G340" s="57">
        <f>G339+0.01*(0.2*P341-0.04*(Q343+Q338))</f>
        <v>20.700399999999998</v>
      </c>
      <c r="H340" s="57">
        <f>H339+0.01*(0.2*M341-0.04*(N343+N338))</f>
        <v>2.5916000000000001</v>
      </c>
      <c r="I340" s="57">
        <f>I339+0.2*((I344-I339)-360*(I344-I339&gt;0))+(I339+0.2*((I344-I339)-360*(I344-I339&gt;0))&lt;0)*360</f>
        <v>309.608</v>
      </c>
      <c r="J340" s="58">
        <f>J339+0.2*(J344-J339)</f>
        <v>972.2</v>
      </c>
      <c r="K340" s="56">
        <v>-19</v>
      </c>
      <c r="L340" s="47">
        <v>3</v>
      </c>
      <c r="M340" s="25"/>
      <c r="O340" s="2">
        <f>N343-N338</f>
        <v>2.1316282072803006E-14</v>
      </c>
      <c r="P340" s="25"/>
      <c r="R340" s="2">
        <f>Q343-Q338</f>
        <v>1.9999999999999432</v>
      </c>
      <c r="S340" s="42"/>
      <c r="T340" s="5">
        <f t="shared" si="65"/>
        <v>-13.182000000000016</v>
      </c>
      <c r="U340" s="5" t="b">
        <f t="shared" si="66"/>
        <v>0</v>
      </c>
      <c r="V340" s="5">
        <f t="shared" si="62"/>
        <v>0</v>
      </c>
      <c r="W340" s="5" t="e">
        <f t="shared" si="67"/>
        <v>#DIV/0!</v>
      </c>
      <c r="X340" s="1" t="e">
        <f t="shared" si="68"/>
        <v>#DIV/0!</v>
      </c>
      <c r="Z340" s="1" t="e">
        <f t="shared" si="63"/>
        <v>#DIV/0!</v>
      </c>
      <c r="AA340" s="1" t="e">
        <f t="shared" si="64"/>
        <v>#DIV/0!</v>
      </c>
      <c r="AB340" s="32">
        <f t="shared" si="71"/>
        <v>45613</v>
      </c>
      <c r="AC340" s="29">
        <f t="shared" si="72"/>
        <v>-19</v>
      </c>
      <c r="AD340" s="35">
        <f t="shared" si="73"/>
        <v>3</v>
      </c>
      <c r="AE340" s="9">
        <f>AE339+(0.2*AF341-0.04*(AG344+AG339))</f>
        <v>-1142.68</v>
      </c>
    </row>
    <row r="341" spans="1:33" ht="15" customHeight="1" x14ac:dyDescent="0.2">
      <c r="A341" s="3">
        <f t="shared" si="69"/>
        <v>45614</v>
      </c>
      <c r="B341" s="6">
        <f t="shared" si="70"/>
        <v>45614</v>
      </c>
      <c r="C341" s="39"/>
      <c r="D341" s="13"/>
      <c r="E341" s="13"/>
      <c r="F341" s="14"/>
      <c r="G341" s="57">
        <f>G339+0.01*(0.4*P341-0.06*(Q343+Q338))</f>
        <v>20.403599999999997</v>
      </c>
      <c r="H341" s="57">
        <f>H339+0.01*(0.4*M341-0.06*(N343+N338))</f>
        <v>2.4723999999999999</v>
      </c>
      <c r="I341" s="57">
        <f>I339+0.4*((I344-I339)-360*(I344-I339&gt;0))+(I339+0.4*((I344-I339)-360*(I344-I339&gt;0))&lt;0)*360</f>
        <v>296.42599999999999</v>
      </c>
      <c r="J341" s="58">
        <f>J339+0.4*(J344-J339)</f>
        <v>972.4</v>
      </c>
      <c r="K341" s="56">
        <v>-19</v>
      </c>
      <c r="L341" s="47">
        <v>17</v>
      </c>
      <c r="M341" s="25">
        <f>(H344-H339)*100</f>
        <v>-60.000000000000007</v>
      </c>
      <c r="P341" s="25">
        <f>100*(G344-G339)</f>
        <v>-151.99999999999994</v>
      </c>
      <c r="S341" s="41">
        <f>((I344-I339)*100-36000*(I344-I339&gt;0))</f>
        <v>-6591.0000000000027</v>
      </c>
      <c r="T341" s="5">
        <f t="shared" si="65"/>
        <v>-13.182000000000016</v>
      </c>
      <c r="U341" s="5" t="b">
        <f t="shared" si="66"/>
        <v>0</v>
      </c>
      <c r="V341" s="5">
        <f t="shared" si="62"/>
        <v>0</v>
      </c>
      <c r="W341" s="5" t="e">
        <f t="shared" si="67"/>
        <v>#DIV/0!</v>
      </c>
      <c r="X341" s="1" t="e">
        <f t="shared" si="68"/>
        <v>#DIV/0!</v>
      </c>
      <c r="Z341" s="1" t="e">
        <f t="shared" si="63"/>
        <v>#DIV/0!</v>
      </c>
      <c r="AA341" s="1" t="e">
        <f t="shared" si="64"/>
        <v>#DIV/0!</v>
      </c>
      <c r="AB341" s="32">
        <f t="shared" si="71"/>
        <v>45614</v>
      </c>
      <c r="AC341" s="29">
        <f t="shared" si="72"/>
        <v>-19</v>
      </c>
      <c r="AD341" s="9">
        <f t="shared" si="73"/>
        <v>17</v>
      </c>
      <c r="AE341" s="9">
        <f>AE339+(0.4*AF341-0.06*(AG344+AG339))</f>
        <v>-1157.02</v>
      </c>
      <c r="AF341" s="1">
        <f>AE344-AE339</f>
        <v>-70</v>
      </c>
    </row>
    <row r="342" spans="1:33" ht="15" customHeight="1" x14ac:dyDescent="0.2">
      <c r="A342" s="3">
        <f t="shared" si="69"/>
        <v>45615</v>
      </c>
      <c r="B342" s="6">
        <f t="shared" si="70"/>
        <v>45615</v>
      </c>
      <c r="C342" s="7"/>
      <c r="D342" s="13"/>
      <c r="E342" s="13"/>
      <c r="F342" s="14"/>
      <c r="G342" s="57">
        <f>G339+0.01*(0.6*P341-0.06*(Q343+Q338))</f>
        <v>20.099599999999999</v>
      </c>
      <c r="H342" s="57">
        <f>H339+0.01*(0.6*M341-0.06*(N343+N338))</f>
        <v>2.3523999999999998</v>
      </c>
      <c r="I342" s="57">
        <f>I339+0.6*((I344-I339)-360*(I344-I339&gt;0))+(I339+0.6*((I344-I339)-360*(I344-I339&gt;0))&lt;0)*360</f>
        <v>283.24400000000003</v>
      </c>
      <c r="J342" s="58">
        <f>J339+0.6*(J344-J339)</f>
        <v>972.6</v>
      </c>
      <c r="K342" s="56">
        <v>-19</v>
      </c>
      <c r="L342" s="47">
        <v>31</v>
      </c>
      <c r="M342" s="25"/>
      <c r="P342" s="25"/>
      <c r="S342" s="42"/>
      <c r="T342" s="5">
        <f t="shared" si="65"/>
        <v>-13.18199999999996</v>
      </c>
      <c r="U342" s="5" t="b">
        <f t="shared" si="66"/>
        <v>0</v>
      </c>
      <c r="V342" s="5">
        <f t="shared" si="62"/>
        <v>0</v>
      </c>
      <c r="W342" s="5" t="e">
        <f t="shared" si="67"/>
        <v>#DIV/0!</v>
      </c>
      <c r="X342" s="1" t="e">
        <f t="shared" si="68"/>
        <v>#DIV/0!</v>
      </c>
      <c r="Z342" s="1" t="e">
        <f t="shared" si="63"/>
        <v>#DIV/0!</v>
      </c>
      <c r="AA342" s="1" t="e">
        <f t="shared" si="64"/>
        <v>#DIV/0!</v>
      </c>
      <c r="AB342" s="32">
        <f t="shared" si="71"/>
        <v>45615</v>
      </c>
      <c r="AC342" s="29">
        <f t="shared" si="72"/>
        <v>-19</v>
      </c>
      <c r="AD342" s="35">
        <f t="shared" si="73"/>
        <v>31</v>
      </c>
      <c r="AE342" s="9">
        <f>AE339+(0.6*AF341-0.06*(AG344+AG339))</f>
        <v>-1171.02</v>
      </c>
    </row>
    <row r="343" spans="1:33" ht="15" customHeight="1" x14ac:dyDescent="0.2">
      <c r="A343" s="3">
        <f t="shared" si="69"/>
        <v>45616</v>
      </c>
      <c r="B343" s="6">
        <f t="shared" si="70"/>
        <v>45616</v>
      </c>
      <c r="C343" s="7"/>
      <c r="D343" s="13"/>
      <c r="E343" s="13"/>
      <c r="F343" s="14"/>
      <c r="G343" s="57">
        <f>G339+0.01*(0.8*P341-0.04*(Q343+Q338))</f>
        <v>19.788399999999999</v>
      </c>
      <c r="H343" s="57">
        <f>H339+0.01*(0.8*M341-0.04*(N343+N338))</f>
        <v>2.2315999999999998</v>
      </c>
      <c r="I343" s="57">
        <f>I339+0.8*((I344-I339)-360*(I344-I339&gt;0))+(I339+0.8*((I344-I339)-360*(I344-I339&gt;0))&lt;0)*360</f>
        <v>270.06200000000001</v>
      </c>
      <c r="J343" s="58">
        <f>J339+0.8*(J344-J339)</f>
        <v>972.8</v>
      </c>
      <c r="K343" s="56">
        <v>-19</v>
      </c>
      <c r="L343" s="47">
        <v>45</v>
      </c>
      <c r="M343" s="25"/>
      <c r="N343" s="2">
        <f>M346-M341</f>
        <v>-1.9999999999999787</v>
      </c>
      <c r="P343" s="25"/>
      <c r="Q343" s="2">
        <f>P346-P341</f>
        <v>-16.999999999999829</v>
      </c>
      <c r="S343" s="42"/>
      <c r="T343" s="5">
        <f t="shared" si="65"/>
        <v>-13.182000000000016</v>
      </c>
      <c r="U343" s="5" t="b">
        <f t="shared" si="66"/>
        <v>0</v>
      </c>
      <c r="V343" s="5">
        <f t="shared" si="62"/>
        <v>0</v>
      </c>
      <c r="W343" s="5" t="e">
        <f t="shared" si="67"/>
        <v>#DIV/0!</v>
      </c>
      <c r="X343" s="1" t="e">
        <f t="shared" si="68"/>
        <v>#DIV/0!</v>
      </c>
      <c r="Z343" s="1" t="e">
        <f t="shared" si="63"/>
        <v>#DIV/0!</v>
      </c>
      <c r="AA343" s="1" t="e">
        <f t="shared" si="64"/>
        <v>#DIV/0!</v>
      </c>
      <c r="AB343" s="32">
        <f t="shared" si="71"/>
        <v>45616</v>
      </c>
      <c r="AC343" s="29">
        <f t="shared" si="72"/>
        <v>-19</v>
      </c>
      <c r="AD343" s="9">
        <f t="shared" si="73"/>
        <v>45</v>
      </c>
      <c r="AE343" s="9">
        <f>AE339+(0.8*AF341-0.04*(AG344+AG339))</f>
        <v>-1184.68</v>
      </c>
    </row>
    <row r="344" spans="1:33" ht="15" customHeight="1" x14ac:dyDescent="0.2">
      <c r="A344" s="17">
        <f t="shared" si="69"/>
        <v>45617</v>
      </c>
      <c r="B344" s="6">
        <f t="shared" si="70"/>
        <v>45617</v>
      </c>
      <c r="C344" s="7"/>
      <c r="D344" s="13"/>
      <c r="E344" s="13"/>
      <c r="F344" s="14"/>
      <c r="G344" s="55">
        <v>19.47</v>
      </c>
      <c r="H344" s="55">
        <v>2.11</v>
      </c>
      <c r="I344" s="55">
        <v>256.88</v>
      </c>
      <c r="J344" s="49">
        <v>973</v>
      </c>
      <c r="K344" s="56">
        <v>-19</v>
      </c>
      <c r="L344" s="47">
        <v>58</v>
      </c>
      <c r="M344" s="25"/>
      <c r="P344" s="25"/>
      <c r="S344" s="42"/>
      <c r="T344" s="5">
        <f t="shared" si="65"/>
        <v>-13.182000000000016</v>
      </c>
      <c r="U344" s="5" t="b">
        <f t="shared" si="66"/>
        <v>0</v>
      </c>
      <c r="V344" s="5">
        <f t="shared" ref="V344:V388" si="74">(U344=TRUE)*(T344-360)</f>
        <v>0</v>
      </c>
      <c r="W344" s="5" t="e">
        <f t="shared" si="67"/>
        <v>#DIV/0!</v>
      </c>
      <c r="X344" s="1" t="e">
        <f t="shared" si="68"/>
        <v>#DIV/0!</v>
      </c>
      <c r="Z344" s="1" t="e">
        <f t="shared" ref="Z344:Z388" si="75">INT(X344)</f>
        <v>#DIV/0!</v>
      </c>
      <c r="AA344" s="1" t="e">
        <f t="shared" ref="AA344:AA388" si="76">INT((X344-Z344)*60+0.5)</f>
        <v>#DIV/0!</v>
      </c>
      <c r="AB344" s="32">
        <f t="shared" si="71"/>
        <v>45617</v>
      </c>
      <c r="AC344" s="29">
        <f t="shared" si="72"/>
        <v>-19</v>
      </c>
      <c r="AD344" s="9">
        <f t="shared" si="73"/>
        <v>58</v>
      </c>
      <c r="AE344" s="1">
        <f>SIGN(AC344)*(ABS(AC344)*60+AD344)+(AC344=0)*AD344</f>
        <v>-1198</v>
      </c>
      <c r="AG344" s="1">
        <f>AF346-AF341</f>
        <v>9</v>
      </c>
    </row>
    <row r="345" spans="1:33" ht="15" customHeight="1" x14ac:dyDescent="0.2">
      <c r="A345" s="3">
        <f t="shared" si="69"/>
        <v>45618</v>
      </c>
      <c r="B345" s="6">
        <f t="shared" si="70"/>
        <v>45618</v>
      </c>
      <c r="C345" s="7"/>
      <c r="D345" s="13"/>
      <c r="E345" s="13"/>
      <c r="F345" s="14"/>
      <c r="G345" s="57">
        <f>G344+0.01*(0.2*P346-0.04*(Q348+Q343))</f>
        <v>19.145599999999998</v>
      </c>
      <c r="H345" s="57">
        <f>H344+0.01*(0.2*M346-0.04*(N348+N343))</f>
        <v>1.9871999999999999</v>
      </c>
      <c r="I345" s="57">
        <f>I344+0.2*((I349-I344)-360*(I349-I344&gt;0))+(I344+0.2*((I349-I344)-360*(I349-I344&gt;0))&lt;0)*360</f>
        <v>243.7</v>
      </c>
      <c r="J345" s="58">
        <f>J344+0.2*(J349-J344)</f>
        <v>973.2</v>
      </c>
      <c r="K345" s="56">
        <v>-20</v>
      </c>
      <c r="L345" s="47">
        <v>11</v>
      </c>
      <c r="M345" s="25"/>
      <c r="O345" s="2">
        <f>N348-N343</f>
        <v>0.99999999999996447</v>
      </c>
      <c r="P345" s="25"/>
      <c r="R345" s="2">
        <f>Q348-Q343</f>
        <v>-5.1159076974727213E-13</v>
      </c>
      <c r="S345" s="42"/>
      <c r="T345" s="5">
        <f t="shared" si="65"/>
        <v>-13.180000000000007</v>
      </c>
      <c r="U345" s="5" t="b">
        <f t="shared" si="66"/>
        <v>0</v>
      </c>
      <c r="V345" s="5">
        <f t="shared" si="74"/>
        <v>0</v>
      </c>
      <c r="W345" s="5" t="e">
        <f t="shared" si="67"/>
        <v>#DIV/0!</v>
      </c>
      <c r="X345" s="1" t="e">
        <f t="shared" si="68"/>
        <v>#DIV/0!</v>
      </c>
      <c r="Z345" s="1" t="e">
        <f t="shared" si="75"/>
        <v>#DIV/0!</v>
      </c>
      <c r="AA345" s="1" t="e">
        <f t="shared" si="76"/>
        <v>#DIV/0!</v>
      </c>
      <c r="AB345" s="32">
        <f t="shared" si="71"/>
        <v>45618</v>
      </c>
      <c r="AC345" s="29">
        <f t="shared" si="72"/>
        <v>-20</v>
      </c>
      <c r="AD345" s="9">
        <f t="shared" si="73"/>
        <v>11</v>
      </c>
      <c r="AE345" s="9">
        <f>AE344+(0.2*AF346-0.04*(AG349+AG344))</f>
        <v>-1210.96</v>
      </c>
    </row>
    <row r="346" spans="1:33" ht="15" customHeight="1" x14ac:dyDescent="0.2">
      <c r="A346" s="3">
        <f t="shared" si="69"/>
        <v>45619</v>
      </c>
      <c r="B346" s="6">
        <f t="shared" si="70"/>
        <v>45619</v>
      </c>
      <c r="C346" s="7"/>
      <c r="D346" s="13"/>
      <c r="E346" s="13"/>
      <c r="F346" s="14"/>
      <c r="G346" s="57">
        <f>G344+0.01*(0.4*P346-0.06*(Q348+Q343))</f>
        <v>18.814399999999999</v>
      </c>
      <c r="H346" s="57">
        <f>H344+0.01*(0.4*M346-0.06*(N348+N343))</f>
        <v>1.8637999999999999</v>
      </c>
      <c r="I346" s="57">
        <f>I344+0.4*((I349-I344)-360*(I349-I344&gt;0))+(I344+0.4*((I349-I344)-360*(I349-I344&gt;0))&lt;0)*360</f>
        <v>230.51999999999998</v>
      </c>
      <c r="J346" s="58">
        <f>J344+0.4*(J349-J344)</f>
        <v>973.4</v>
      </c>
      <c r="K346" s="56">
        <v>-20</v>
      </c>
      <c r="L346" s="47">
        <v>24</v>
      </c>
      <c r="M346" s="25">
        <f>(H349-H344)*100</f>
        <v>-61.999999999999986</v>
      </c>
      <c r="P346" s="25">
        <f>100*(G349-G344)</f>
        <v>-168.99999999999977</v>
      </c>
      <c r="S346" s="33">
        <f>((I349-I344)*100-36000*(I349-I344&gt;0))</f>
        <v>-6590.0000000000009</v>
      </c>
      <c r="T346" s="5">
        <f t="shared" si="65"/>
        <v>-13.180000000000007</v>
      </c>
      <c r="U346" s="5" t="b">
        <f t="shared" si="66"/>
        <v>0</v>
      </c>
      <c r="V346" s="5">
        <f t="shared" si="74"/>
        <v>0</v>
      </c>
      <c r="W346" s="5" t="e">
        <f t="shared" si="67"/>
        <v>#DIV/0!</v>
      </c>
      <c r="X346" s="1" t="e">
        <f t="shared" si="68"/>
        <v>#DIV/0!</v>
      </c>
      <c r="Z346" s="1" t="e">
        <f t="shared" si="75"/>
        <v>#DIV/0!</v>
      </c>
      <c r="AA346" s="1" t="e">
        <f t="shared" si="76"/>
        <v>#DIV/0!</v>
      </c>
      <c r="AB346" s="32">
        <f t="shared" si="71"/>
        <v>45619</v>
      </c>
      <c r="AC346" s="29">
        <f t="shared" si="72"/>
        <v>-20</v>
      </c>
      <c r="AD346" s="9">
        <f t="shared" si="73"/>
        <v>24</v>
      </c>
      <c r="AE346" s="9">
        <f>AE344+(0.4*AF346-0.06*(AG349+AG344))</f>
        <v>-1223.54</v>
      </c>
      <c r="AF346" s="1">
        <f>AE349-AE344</f>
        <v>-61</v>
      </c>
    </row>
    <row r="347" spans="1:33" ht="15" customHeight="1" x14ac:dyDescent="0.2">
      <c r="A347" s="3">
        <f t="shared" si="69"/>
        <v>45620</v>
      </c>
      <c r="B347" s="6">
        <f t="shared" si="70"/>
        <v>45620</v>
      </c>
      <c r="C347" s="39"/>
      <c r="D347" s="13"/>
      <c r="E347" s="13"/>
      <c r="F347" s="14"/>
      <c r="G347" s="57">
        <f>G344+0.01*(0.6*P346-0.06*(Q348+Q343))</f>
        <v>18.476400000000002</v>
      </c>
      <c r="H347" s="57">
        <f>H344+0.01*(0.6*M346-0.06*(N348+N343))</f>
        <v>1.7398</v>
      </c>
      <c r="I347" s="57">
        <f>I344+0.6*((I349-I344)-360*(I349-I344&gt;0))+(I344+0.6*((I349-I344)-360*(I349-I344&gt;0))&lt;0)*360</f>
        <v>217.34</v>
      </c>
      <c r="J347" s="58">
        <f>J344+0.6*(J349-J344)</f>
        <v>973.6</v>
      </c>
      <c r="K347" s="56">
        <v>-20</v>
      </c>
      <c r="L347" s="47">
        <v>36</v>
      </c>
      <c r="M347" s="25"/>
      <c r="P347" s="25"/>
      <c r="S347" s="42"/>
      <c r="T347" s="5">
        <f t="shared" si="65"/>
        <v>-13.179999999999978</v>
      </c>
      <c r="U347" s="5" t="b">
        <f t="shared" si="66"/>
        <v>0</v>
      </c>
      <c r="V347" s="5">
        <f t="shared" si="74"/>
        <v>0</v>
      </c>
      <c r="W347" s="5" t="e">
        <f t="shared" si="67"/>
        <v>#DIV/0!</v>
      </c>
      <c r="X347" s="1" t="e">
        <f t="shared" si="68"/>
        <v>#DIV/0!</v>
      </c>
      <c r="Z347" s="1" t="e">
        <f t="shared" si="75"/>
        <v>#DIV/0!</v>
      </c>
      <c r="AA347" s="1" t="e">
        <f t="shared" si="76"/>
        <v>#DIV/0!</v>
      </c>
      <c r="AB347" s="32">
        <f t="shared" si="71"/>
        <v>45620</v>
      </c>
      <c r="AC347" s="29">
        <f t="shared" si="72"/>
        <v>-20</v>
      </c>
      <c r="AD347" s="9">
        <f t="shared" si="73"/>
        <v>36</v>
      </c>
      <c r="AE347" s="9">
        <f>AE344+(0.6*AF346-0.06*(AG349+AG344))</f>
        <v>-1235.74</v>
      </c>
    </row>
    <row r="348" spans="1:33" ht="15" customHeight="1" x14ac:dyDescent="0.2">
      <c r="A348" s="3">
        <f t="shared" si="69"/>
        <v>45621</v>
      </c>
      <c r="B348" s="6">
        <f t="shared" si="70"/>
        <v>45621</v>
      </c>
      <c r="C348" s="7"/>
      <c r="D348" s="13"/>
      <c r="E348" s="13"/>
      <c r="F348" s="14"/>
      <c r="G348" s="57">
        <f>G344+0.01*(0.8*P346-0.04*(Q348+Q343))</f>
        <v>18.131600000000002</v>
      </c>
      <c r="H348" s="57">
        <f>H344+0.01*(0.8*M346-0.04*(N348+N343))</f>
        <v>1.6152</v>
      </c>
      <c r="I348" s="57">
        <f>I344+0.8*((I349-I344)-360*(I349-I344&gt;0))+(I344+0.8*((I349-I344)-360*(I349-I344&gt;0))&lt;0)*360</f>
        <v>204.16</v>
      </c>
      <c r="J348" s="58">
        <f>J344+0.8*(J349-J344)</f>
        <v>973.8</v>
      </c>
      <c r="K348" s="56">
        <v>-20</v>
      </c>
      <c r="L348" s="47">
        <v>48</v>
      </c>
      <c r="M348" s="25"/>
      <c r="N348" s="2">
        <f>M351-M346</f>
        <v>-1.0000000000000142</v>
      </c>
      <c r="P348" s="25"/>
      <c r="Q348" s="2">
        <f>P351-P346</f>
        <v>-17.000000000000341</v>
      </c>
      <c r="S348" s="42"/>
      <c r="T348" s="5">
        <f t="shared" si="65"/>
        <v>-13.180000000000007</v>
      </c>
      <c r="U348" s="5" t="b">
        <f t="shared" si="66"/>
        <v>0</v>
      </c>
      <c r="V348" s="5">
        <f t="shared" si="74"/>
        <v>0</v>
      </c>
      <c r="W348" s="5" t="e">
        <f t="shared" si="67"/>
        <v>#DIV/0!</v>
      </c>
      <c r="X348" s="1" t="e">
        <f t="shared" si="68"/>
        <v>#DIV/0!</v>
      </c>
      <c r="Z348" s="1" t="e">
        <f t="shared" si="75"/>
        <v>#DIV/0!</v>
      </c>
      <c r="AA348" s="1" t="e">
        <f t="shared" si="76"/>
        <v>#DIV/0!</v>
      </c>
      <c r="AB348" s="32">
        <f t="shared" si="71"/>
        <v>45621</v>
      </c>
      <c r="AC348" s="29">
        <f t="shared" si="72"/>
        <v>-20</v>
      </c>
      <c r="AD348" s="35">
        <f t="shared" si="73"/>
        <v>48</v>
      </c>
      <c r="AE348" s="9">
        <f>AE344+(0.8*AF346-0.04*(AG349+AG344))</f>
        <v>-1247.56</v>
      </c>
    </row>
    <row r="349" spans="1:33" ht="15" customHeight="1" x14ac:dyDescent="0.2">
      <c r="A349" s="17">
        <f t="shared" si="69"/>
        <v>45622</v>
      </c>
      <c r="B349" s="6">
        <f t="shared" si="70"/>
        <v>45622</v>
      </c>
      <c r="C349" s="7"/>
      <c r="D349" s="13"/>
      <c r="E349" s="13"/>
      <c r="F349" s="14"/>
      <c r="G349" s="55">
        <v>17.78</v>
      </c>
      <c r="H349" s="55">
        <v>1.49</v>
      </c>
      <c r="I349" s="55">
        <v>190.98</v>
      </c>
      <c r="J349" s="49">
        <v>974</v>
      </c>
      <c r="K349" s="56">
        <v>-20</v>
      </c>
      <c r="L349" s="47">
        <v>59</v>
      </c>
      <c r="M349" s="25"/>
      <c r="P349" s="25"/>
      <c r="S349" s="42"/>
      <c r="T349" s="5">
        <f t="shared" si="65"/>
        <v>-13.180000000000007</v>
      </c>
      <c r="U349" s="5" t="b">
        <f t="shared" si="66"/>
        <v>0</v>
      </c>
      <c r="V349" s="5">
        <f t="shared" si="74"/>
        <v>0</v>
      </c>
      <c r="W349" s="5" t="e">
        <f t="shared" si="67"/>
        <v>#DIV/0!</v>
      </c>
      <c r="X349" s="1" t="e">
        <f t="shared" si="68"/>
        <v>#DIV/0!</v>
      </c>
      <c r="Z349" s="1" t="e">
        <f t="shared" si="75"/>
        <v>#DIV/0!</v>
      </c>
      <c r="AA349" s="1" t="e">
        <f t="shared" si="76"/>
        <v>#DIV/0!</v>
      </c>
      <c r="AB349" s="32">
        <f t="shared" si="71"/>
        <v>45622</v>
      </c>
      <c r="AC349" s="29">
        <f t="shared" si="72"/>
        <v>-20</v>
      </c>
      <c r="AD349" s="9">
        <f t="shared" si="73"/>
        <v>59</v>
      </c>
      <c r="AE349" s="1">
        <f>SIGN(AC349)*(ABS(AC349)*60+AD349)+(AC349=0)*AD349</f>
        <v>-1259</v>
      </c>
      <c r="AG349" s="1">
        <f>AF351-AF346</f>
        <v>10</v>
      </c>
    </row>
    <row r="350" spans="1:33" ht="15" customHeight="1" x14ac:dyDescent="0.2">
      <c r="A350" s="3">
        <f t="shared" si="69"/>
        <v>45623</v>
      </c>
      <c r="B350" s="6">
        <f t="shared" si="70"/>
        <v>45623</v>
      </c>
      <c r="C350" s="7"/>
      <c r="D350" s="13"/>
      <c r="E350" s="13"/>
      <c r="F350" s="14"/>
      <c r="G350" s="57">
        <f>G349+0.01*(0.2*P351-0.04*(Q353+Q348))</f>
        <v>17.420400000000001</v>
      </c>
      <c r="H350" s="57">
        <f>H349+0.01*(0.2*M351-0.04*(N353+N348))</f>
        <v>1.3648</v>
      </c>
      <c r="I350" s="57">
        <f>I349+0.2*((I354-I349)-360*(I354-I349&gt;0))+(I349+0.2*((I354-I349)-360*(I354-I349&gt;0))&lt;0)*360</f>
        <v>177.79999999999998</v>
      </c>
      <c r="J350" s="58">
        <f>J349+0.2*(J354-J349)</f>
        <v>974.2</v>
      </c>
      <c r="K350" s="56">
        <v>-21</v>
      </c>
      <c r="L350" s="47">
        <v>10</v>
      </c>
      <c r="M350" s="25"/>
      <c r="O350" s="2">
        <f>N353-N348</f>
        <v>1.4210854715202004E-14</v>
      </c>
      <c r="P350" s="25"/>
      <c r="R350" s="2">
        <f>Q353-Q348</f>
        <v>3.0000000000004547</v>
      </c>
      <c r="S350" s="42"/>
      <c r="T350" s="5">
        <f t="shared" si="65"/>
        <v>-13.180000000000007</v>
      </c>
      <c r="U350" s="5" t="b">
        <f t="shared" si="66"/>
        <v>0</v>
      </c>
      <c r="V350" s="5">
        <f t="shared" si="74"/>
        <v>0</v>
      </c>
      <c r="W350" s="5" t="e">
        <f t="shared" si="67"/>
        <v>#DIV/0!</v>
      </c>
      <c r="X350" s="1" t="e">
        <f t="shared" si="68"/>
        <v>#DIV/0!</v>
      </c>
      <c r="Z350" s="1" t="e">
        <f t="shared" si="75"/>
        <v>#DIV/0!</v>
      </c>
      <c r="AA350" s="1" t="e">
        <f t="shared" si="76"/>
        <v>#DIV/0!</v>
      </c>
      <c r="AB350" s="32">
        <f t="shared" si="71"/>
        <v>45623</v>
      </c>
      <c r="AC350" s="29">
        <f t="shared" si="72"/>
        <v>-21</v>
      </c>
      <c r="AD350" s="35">
        <f t="shared" si="73"/>
        <v>10</v>
      </c>
      <c r="AE350" s="9">
        <f>AE349+(0.2*AF351-0.04*(AG354+AG349))</f>
        <v>-1270</v>
      </c>
    </row>
    <row r="351" spans="1:33" ht="15" customHeight="1" x14ac:dyDescent="0.2">
      <c r="A351" s="3">
        <f t="shared" si="69"/>
        <v>45624</v>
      </c>
      <c r="B351" s="6">
        <f t="shared" si="70"/>
        <v>45624</v>
      </c>
      <c r="C351" s="7"/>
      <c r="D351" s="13"/>
      <c r="E351" s="13"/>
      <c r="F351" s="14"/>
      <c r="G351" s="57">
        <f>G349+0.01*(0.4*P351-0.06*(Q353+Q348))</f>
        <v>17.054600000000001</v>
      </c>
      <c r="H351" s="57">
        <f>H349+0.01*(0.4*M351-0.06*(N353+N348))</f>
        <v>1.2391999999999999</v>
      </c>
      <c r="I351" s="57">
        <f>I349+0.4*((I354-I349)-360*(I354-I349&gt;0))+(I349+0.4*((I354-I349)-360*(I354-I349&gt;0))&lt;0)*360</f>
        <v>164.62</v>
      </c>
      <c r="J351" s="58">
        <f>J349+0.4*(J354-J349)</f>
        <v>974.4</v>
      </c>
      <c r="K351" s="56">
        <v>-21</v>
      </c>
      <c r="L351" s="47">
        <v>21</v>
      </c>
      <c r="M351" s="25">
        <f>(H354-H349)*100</f>
        <v>-63</v>
      </c>
      <c r="P351" s="25">
        <f>100*(G354-G349)</f>
        <v>-186.00000000000011</v>
      </c>
      <c r="S351" s="41">
        <f>((I354-I349)*100-36000*(I354-I349&gt;0))</f>
        <v>-6589.9999999999991</v>
      </c>
      <c r="T351" s="5">
        <f t="shared" si="65"/>
        <v>-13.179999999999978</v>
      </c>
      <c r="U351" s="5" t="b">
        <f t="shared" si="66"/>
        <v>0</v>
      </c>
      <c r="V351" s="5">
        <f t="shared" si="74"/>
        <v>0</v>
      </c>
      <c r="W351" s="5" t="e">
        <f t="shared" si="67"/>
        <v>#DIV/0!</v>
      </c>
      <c r="X351" s="1" t="e">
        <f t="shared" si="68"/>
        <v>#DIV/0!</v>
      </c>
      <c r="Z351" s="1" t="e">
        <f t="shared" si="75"/>
        <v>#DIV/0!</v>
      </c>
      <c r="AA351" s="1" t="e">
        <f t="shared" si="76"/>
        <v>#DIV/0!</v>
      </c>
      <c r="AB351" s="32">
        <f t="shared" si="71"/>
        <v>45624</v>
      </c>
      <c r="AC351" s="29">
        <f t="shared" si="72"/>
        <v>-21</v>
      </c>
      <c r="AD351" s="9">
        <f t="shared" si="73"/>
        <v>21</v>
      </c>
      <c r="AE351" s="9">
        <f>AE349+(0.4*AF351-0.06*(AG354+AG349))</f>
        <v>-1280.5999999999999</v>
      </c>
      <c r="AF351" s="1">
        <f>AE354-AE349</f>
        <v>-51</v>
      </c>
    </row>
    <row r="352" spans="1:33" ht="15" customHeight="1" x14ac:dyDescent="0.2">
      <c r="A352" s="3">
        <f t="shared" si="69"/>
        <v>45625</v>
      </c>
      <c r="B352" s="6">
        <f t="shared" si="70"/>
        <v>45625</v>
      </c>
      <c r="C352" s="7"/>
      <c r="D352" s="13"/>
      <c r="E352" s="13"/>
      <c r="F352" s="14"/>
      <c r="G352" s="57">
        <f>G349+0.01*(0.6*P351-0.06*(Q353+Q348))</f>
        <v>16.682600000000001</v>
      </c>
      <c r="H352" s="57">
        <f>H349+0.01*(0.6*M351-0.06*(N353+N348))</f>
        <v>1.1132</v>
      </c>
      <c r="I352" s="57">
        <f>I349+0.6*((I354-I349)-360*(I354-I349&gt;0))+(I349+0.6*((I354-I349)-360*(I354-I349&gt;0))&lt;0)*360</f>
        <v>151.44</v>
      </c>
      <c r="J352" s="58">
        <f>J349+0.6*(J354-J349)</f>
        <v>974.6</v>
      </c>
      <c r="K352" s="56">
        <v>-21</v>
      </c>
      <c r="L352" s="47">
        <v>31</v>
      </c>
      <c r="M352" s="25"/>
      <c r="P352" s="25"/>
      <c r="S352" s="42"/>
      <c r="T352" s="5">
        <f t="shared" si="65"/>
        <v>-13.180000000000007</v>
      </c>
      <c r="U352" s="5" t="b">
        <f t="shared" si="66"/>
        <v>0</v>
      </c>
      <c r="V352" s="5">
        <f t="shared" si="74"/>
        <v>0</v>
      </c>
      <c r="W352" s="5" t="e">
        <f t="shared" si="67"/>
        <v>#DIV/0!</v>
      </c>
      <c r="X352" s="1" t="e">
        <f t="shared" si="68"/>
        <v>#DIV/0!</v>
      </c>
      <c r="Z352" s="1" t="e">
        <f t="shared" si="75"/>
        <v>#DIV/0!</v>
      </c>
      <c r="AA352" s="1" t="e">
        <f t="shared" si="76"/>
        <v>#DIV/0!</v>
      </c>
      <c r="AB352" s="32">
        <f t="shared" si="71"/>
        <v>45625</v>
      </c>
      <c r="AC352" s="29">
        <f t="shared" si="72"/>
        <v>-21</v>
      </c>
      <c r="AD352" s="9">
        <f t="shared" si="73"/>
        <v>31</v>
      </c>
      <c r="AE352" s="9">
        <f>AE349+(0.6*AF351-0.06*(AG354+AG349))</f>
        <v>-1290.8</v>
      </c>
    </row>
    <row r="353" spans="1:33" ht="15" customHeight="1" x14ac:dyDescent="0.2">
      <c r="A353" s="3">
        <f t="shared" si="69"/>
        <v>45626</v>
      </c>
      <c r="B353" s="6">
        <f t="shared" si="70"/>
        <v>45626</v>
      </c>
      <c r="C353" s="7"/>
      <c r="D353" s="13"/>
      <c r="E353" s="13"/>
      <c r="F353" s="14"/>
      <c r="G353" s="57">
        <f>G349+0.01*(0.8*P351-0.04*(Q353+Q348))</f>
        <v>16.304400000000001</v>
      </c>
      <c r="H353" s="57">
        <f>H349+0.01*(0.8*M351-0.04*(N353+N348))</f>
        <v>0.9867999999999999</v>
      </c>
      <c r="I353" s="57">
        <f>I349+0.8*((I354-I349)-360*(I354-I349&gt;0))+(I349+0.8*((I354-I349)-360*(I354-I349&gt;0))&lt;0)*360</f>
        <v>138.26</v>
      </c>
      <c r="J353" s="58">
        <f>J349+0.8*(J354-J349)</f>
        <v>974.8</v>
      </c>
      <c r="K353" s="56">
        <v>-21</v>
      </c>
      <c r="L353" s="47">
        <v>41</v>
      </c>
      <c r="M353" s="25"/>
      <c r="N353" s="2">
        <f>M356-M351</f>
        <v>-1</v>
      </c>
      <c r="P353" s="25"/>
      <c r="Q353" s="2">
        <f>P356-P351</f>
        <v>-13.999999999999886</v>
      </c>
      <c r="S353" s="42"/>
      <c r="T353" s="5">
        <f t="shared" si="65"/>
        <v>-13.180000000000007</v>
      </c>
      <c r="U353" s="5" t="b">
        <f t="shared" si="66"/>
        <v>0</v>
      </c>
      <c r="V353" s="5">
        <f t="shared" si="74"/>
        <v>0</v>
      </c>
      <c r="W353" s="5" t="e">
        <f t="shared" si="67"/>
        <v>#DIV/0!</v>
      </c>
      <c r="X353" s="1" t="e">
        <f t="shared" si="68"/>
        <v>#DIV/0!</v>
      </c>
      <c r="Z353" s="1" t="e">
        <f t="shared" si="75"/>
        <v>#DIV/0!</v>
      </c>
      <c r="AA353" s="1" t="e">
        <f t="shared" si="76"/>
        <v>#DIV/0!</v>
      </c>
      <c r="AB353" s="32">
        <f t="shared" si="71"/>
        <v>45626</v>
      </c>
      <c r="AC353" s="29">
        <f t="shared" si="72"/>
        <v>-21</v>
      </c>
      <c r="AD353" s="9">
        <f t="shared" si="73"/>
        <v>41</v>
      </c>
      <c r="AE353" s="9">
        <f>AE349+(0.8*AF351-0.04*(AG354+AG349))</f>
        <v>-1300.5999999999999</v>
      </c>
    </row>
    <row r="354" spans="1:33" ht="15" customHeight="1" x14ac:dyDescent="0.2">
      <c r="A354" s="17">
        <f t="shared" si="69"/>
        <v>45627</v>
      </c>
      <c r="B354" s="6">
        <f t="shared" si="70"/>
        <v>45627</v>
      </c>
      <c r="C354" s="7"/>
      <c r="D354" s="13"/>
      <c r="E354" s="13"/>
      <c r="F354" s="14"/>
      <c r="G354" s="55">
        <v>15.92</v>
      </c>
      <c r="H354" s="55">
        <v>0.86</v>
      </c>
      <c r="I354" s="55">
        <v>125.08</v>
      </c>
      <c r="J354" s="49">
        <v>975</v>
      </c>
      <c r="K354" s="56">
        <v>-21</v>
      </c>
      <c r="L354" s="47">
        <v>50</v>
      </c>
      <c r="M354" s="25"/>
      <c r="P354" s="25"/>
      <c r="S354" s="42"/>
      <c r="T354" s="5">
        <f t="shared" si="65"/>
        <v>-13.179999999999993</v>
      </c>
      <c r="U354" s="5" t="b">
        <f t="shared" si="66"/>
        <v>0</v>
      </c>
      <c r="V354" s="5">
        <f t="shared" si="74"/>
        <v>0</v>
      </c>
      <c r="W354" s="5" t="e">
        <f t="shared" si="67"/>
        <v>#DIV/0!</v>
      </c>
      <c r="X354" s="1" t="e">
        <f t="shared" si="68"/>
        <v>#DIV/0!</v>
      </c>
      <c r="Z354" s="1" t="e">
        <f t="shared" si="75"/>
        <v>#DIV/0!</v>
      </c>
      <c r="AA354" s="1" t="e">
        <f t="shared" si="76"/>
        <v>#DIV/0!</v>
      </c>
      <c r="AB354" s="32">
        <f t="shared" si="71"/>
        <v>45627</v>
      </c>
      <c r="AC354" s="29">
        <f t="shared" si="72"/>
        <v>-21</v>
      </c>
      <c r="AD354" s="9">
        <f t="shared" si="73"/>
        <v>50</v>
      </c>
      <c r="AE354" s="1">
        <f>SIGN(AC354)*(ABS(AC354)*60+AD354)+(AC354=0)*AD354</f>
        <v>-1310</v>
      </c>
      <c r="AG354" s="1">
        <f>AF356-AF351</f>
        <v>10</v>
      </c>
    </row>
    <row r="355" spans="1:33" ht="15" customHeight="1" x14ac:dyDescent="0.2">
      <c r="A355" s="3">
        <f t="shared" si="69"/>
        <v>45628</v>
      </c>
      <c r="B355" s="6">
        <f t="shared" si="70"/>
        <v>45628</v>
      </c>
      <c r="C355" s="7"/>
      <c r="D355" s="13"/>
      <c r="E355" s="13"/>
      <c r="F355" s="14"/>
      <c r="G355" s="57">
        <f>G354+0.01*(0.2*P356-0.04*(Q358+Q353))</f>
        <v>15.530799999999999</v>
      </c>
      <c r="H355" s="57">
        <f>H354+0.01*(0.2*M356-0.04*(N358+N353))</f>
        <v>0.73239999999999994</v>
      </c>
      <c r="I355" s="57">
        <f>I354+0.2*((I359-I354)-360*(I359-I354&gt;0))+(I354+0.2*((I359-I354)-360*(I359-I354&gt;0))&lt;0)*360</f>
        <v>111.902</v>
      </c>
      <c r="J355" s="58">
        <f>J354+0.2*(J359-J354)</f>
        <v>975</v>
      </c>
      <c r="K355" s="56">
        <v>-21</v>
      </c>
      <c r="L355" s="47">
        <v>59</v>
      </c>
      <c r="M355" s="25"/>
      <c r="O355" s="2">
        <f>N358-N353</f>
        <v>1</v>
      </c>
      <c r="P355" s="25"/>
      <c r="R355" s="2">
        <f>Q358-Q353</f>
        <v>0.99999999999980105</v>
      </c>
      <c r="S355" s="42"/>
      <c r="T355" s="5">
        <f t="shared" si="65"/>
        <v>-13.177999999999997</v>
      </c>
      <c r="U355" s="5" t="b">
        <f t="shared" si="66"/>
        <v>0</v>
      </c>
      <c r="V355" s="5">
        <f t="shared" si="74"/>
        <v>0</v>
      </c>
      <c r="W355" s="5" t="e">
        <f t="shared" si="67"/>
        <v>#DIV/0!</v>
      </c>
      <c r="X355" s="1" t="e">
        <f t="shared" si="68"/>
        <v>#DIV/0!</v>
      </c>
      <c r="Z355" s="1" t="e">
        <f t="shared" si="75"/>
        <v>#DIV/0!</v>
      </c>
      <c r="AA355" s="1" t="e">
        <f t="shared" si="76"/>
        <v>#DIV/0!</v>
      </c>
      <c r="AB355" s="32">
        <f t="shared" si="71"/>
        <v>45628</v>
      </c>
      <c r="AC355" s="29">
        <f t="shared" si="72"/>
        <v>-21</v>
      </c>
      <c r="AD355" s="9">
        <f t="shared" si="73"/>
        <v>59</v>
      </c>
      <c r="AE355" s="9">
        <f>AE354+(0.2*AF356-0.04*(AG359+AG354))</f>
        <v>-1319.04</v>
      </c>
    </row>
    <row r="356" spans="1:33" ht="15" customHeight="1" x14ac:dyDescent="0.2">
      <c r="A356" s="3">
        <f t="shared" si="69"/>
        <v>45629</v>
      </c>
      <c r="B356" s="6">
        <f t="shared" si="70"/>
        <v>45629</v>
      </c>
      <c r="C356" s="7"/>
      <c r="D356" s="13"/>
      <c r="E356" s="13"/>
      <c r="F356" s="14"/>
      <c r="G356" s="57">
        <f>G354+0.01*(0.4*P356-0.06*(Q358+Q353))</f>
        <v>15.136200000000001</v>
      </c>
      <c r="H356" s="57">
        <f>H354+0.01*(0.4*M356-0.06*(N358+N353))</f>
        <v>0.60460000000000003</v>
      </c>
      <c r="I356" s="57">
        <f>I354+0.4*((I359-I354)-360*(I359-I354&gt;0))+(I354+0.4*((I359-I354)-360*(I359-I354&gt;0))&lt;0)*360</f>
        <v>98.72399999999999</v>
      </c>
      <c r="J356" s="58">
        <f>J354+0.4*(J359-J354)</f>
        <v>975</v>
      </c>
      <c r="K356" s="56">
        <v>-22</v>
      </c>
      <c r="L356" s="47">
        <v>8</v>
      </c>
      <c r="M356" s="25">
        <f>(H359-H354)*100</f>
        <v>-64</v>
      </c>
      <c r="P356" s="25">
        <f>100*(G359-G354)</f>
        <v>-200</v>
      </c>
      <c r="S356" s="41">
        <f>((I359-I354)*100-36000*(I359-I354&gt;0))</f>
        <v>-6589</v>
      </c>
      <c r="T356" s="5">
        <f t="shared" si="65"/>
        <v>-13.178000000000011</v>
      </c>
      <c r="U356" s="5" t="b">
        <f t="shared" si="66"/>
        <v>0</v>
      </c>
      <c r="V356" s="5">
        <f t="shared" si="74"/>
        <v>0</v>
      </c>
      <c r="W356" s="5" t="e">
        <f t="shared" si="67"/>
        <v>#DIV/0!</v>
      </c>
      <c r="X356" s="1" t="e">
        <f t="shared" si="68"/>
        <v>#DIV/0!</v>
      </c>
      <c r="Z356" s="1" t="e">
        <f t="shared" si="75"/>
        <v>#DIV/0!</v>
      </c>
      <c r="AA356" s="1" t="e">
        <f t="shared" si="76"/>
        <v>#DIV/0!</v>
      </c>
      <c r="AB356" s="32">
        <f t="shared" si="71"/>
        <v>45629</v>
      </c>
      <c r="AC356" s="29">
        <f t="shared" si="72"/>
        <v>-22</v>
      </c>
      <c r="AD356" s="9">
        <f t="shared" si="73"/>
        <v>8</v>
      </c>
      <c r="AE356" s="9">
        <f>AE354+(0.4*AF356-0.06*(AG359+AG354))</f>
        <v>-1327.66</v>
      </c>
      <c r="AF356" s="1">
        <f>AE359-AE354</f>
        <v>-41</v>
      </c>
    </row>
    <row r="357" spans="1:33" ht="15" customHeight="1" x14ac:dyDescent="0.2">
      <c r="A357" s="3">
        <f t="shared" si="69"/>
        <v>45630</v>
      </c>
      <c r="B357" s="6">
        <f t="shared" si="70"/>
        <v>45630</v>
      </c>
      <c r="C357" s="7"/>
      <c r="D357" s="13"/>
      <c r="E357" s="13"/>
      <c r="F357" s="14"/>
      <c r="G357" s="57">
        <f>G354+0.01*(0.6*P356-0.06*(Q358+Q353))</f>
        <v>14.7362</v>
      </c>
      <c r="H357" s="57">
        <f>H354+0.01*(0.6*M356-0.06*(N358+N353))</f>
        <v>0.47660000000000002</v>
      </c>
      <c r="I357" s="57">
        <f>I354+0.6*((I359-I354)-360*(I359-I354&gt;0))+(I354+0.6*((I359-I354)-360*(I359-I354&gt;0))&lt;0)*360</f>
        <v>85.545999999999992</v>
      </c>
      <c r="J357" s="58">
        <f>J354+0.6*(J359-J354)</f>
        <v>975</v>
      </c>
      <c r="K357" s="56">
        <v>-22</v>
      </c>
      <c r="L357" s="47">
        <v>16</v>
      </c>
      <c r="M357" s="25"/>
      <c r="P357" s="25"/>
      <c r="S357" s="42"/>
      <c r="T357" s="5">
        <f t="shared" si="65"/>
        <v>-13.177999999999997</v>
      </c>
      <c r="U357" s="5" t="b">
        <f t="shared" si="66"/>
        <v>0</v>
      </c>
      <c r="V357" s="5">
        <f t="shared" si="74"/>
        <v>0</v>
      </c>
      <c r="W357" s="5" t="e">
        <f t="shared" si="67"/>
        <v>#DIV/0!</v>
      </c>
      <c r="X357" s="1" t="e">
        <f t="shared" si="68"/>
        <v>#DIV/0!</v>
      </c>
      <c r="Z357" s="1" t="e">
        <f t="shared" si="75"/>
        <v>#DIV/0!</v>
      </c>
      <c r="AA357" s="1" t="e">
        <f t="shared" si="76"/>
        <v>#DIV/0!</v>
      </c>
      <c r="AB357" s="32">
        <f t="shared" si="71"/>
        <v>45630</v>
      </c>
      <c r="AC357" s="29">
        <f t="shared" si="72"/>
        <v>-22</v>
      </c>
      <c r="AD357" s="9">
        <f t="shared" si="73"/>
        <v>16</v>
      </c>
      <c r="AE357" s="9">
        <f>AE354+(0.6*AF356-0.06*(AG359+AG354))</f>
        <v>-1335.86</v>
      </c>
    </row>
    <row r="358" spans="1:33" ht="15" customHeight="1" x14ac:dyDescent="0.2">
      <c r="A358" s="3">
        <f t="shared" si="69"/>
        <v>45631</v>
      </c>
      <c r="B358" s="6">
        <f t="shared" si="70"/>
        <v>45631</v>
      </c>
      <c r="C358" s="39"/>
      <c r="D358" s="13"/>
      <c r="E358" s="13"/>
      <c r="F358" s="14"/>
      <c r="G358" s="57">
        <f>G354+0.01*(0.8*P356-0.04*(Q358+Q353))</f>
        <v>14.3308</v>
      </c>
      <c r="H358" s="57">
        <f>H354+0.01*(0.8*M356-0.04*(N358+N353))</f>
        <v>0.34839999999999993</v>
      </c>
      <c r="I358" s="57">
        <f>I354+0.8*((I359-I354)-360*(I359-I354&gt;0))+(I354+0.8*((I359-I354)-360*(I359-I354&gt;0))&lt;0)*360</f>
        <v>72.367999999999995</v>
      </c>
      <c r="J358" s="58">
        <f>J354+0.8*(J359-J354)</f>
        <v>975</v>
      </c>
      <c r="K358" s="56">
        <v>-22</v>
      </c>
      <c r="L358" s="47">
        <v>24</v>
      </c>
      <c r="M358" s="25"/>
      <c r="N358" s="2">
        <f>M361-M356</f>
        <v>0</v>
      </c>
      <c r="P358" s="25"/>
      <c r="Q358" s="2">
        <f>P361-P356</f>
        <v>-13.000000000000085</v>
      </c>
      <c r="S358" s="42"/>
      <c r="T358" s="5">
        <f t="shared" si="65"/>
        <v>-13.177999999999997</v>
      </c>
      <c r="U358" s="5" t="b">
        <f t="shared" si="66"/>
        <v>0</v>
      </c>
      <c r="V358" s="5">
        <f t="shared" si="74"/>
        <v>0</v>
      </c>
      <c r="W358" s="5" t="e">
        <f t="shared" si="67"/>
        <v>#DIV/0!</v>
      </c>
      <c r="X358" s="1" t="e">
        <f t="shared" si="68"/>
        <v>#DIV/0!</v>
      </c>
      <c r="Z358" s="1" t="e">
        <f t="shared" si="75"/>
        <v>#DIV/0!</v>
      </c>
      <c r="AA358" s="1" t="e">
        <f t="shared" si="76"/>
        <v>#DIV/0!</v>
      </c>
      <c r="AB358" s="32">
        <f t="shared" si="71"/>
        <v>45631</v>
      </c>
      <c r="AC358" s="29">
        <f t="shared" si="72"/>
        <v>-22</v>
      </c>
      <c r="AD358" s="9">
        <f t="shared" si="73"/>
        <v>24</v>
      </c>
      <c r="AE358" s="9">
        <f>AE354+(0.8*AF356-0.04*(AG359+AG354))</f>
        <v>-1343.64</v>
      </c>
    </row>
    <row r="359" spans="1:33" ht="15" customHeight="1" x14ac:dyDescent="0.2">
      <c r="A359" s="17">
        <f t="shared" si="69"/>
        <v>45632</v>
      </c>
      <c r="B359" s="6">
        <f t="shared" si="70"/>
        <v>45632</v>
      </c>
      <c r="C359" s="7"/>
      <c r="D359" s="13"/>
      <c r="E359" s="13"/>
      <c r="F359" s="14"/>
      <c r="G359" s="55">
        <v>13.92</v>
      </c>
      <c r="H359" s="55">
        <v>0.22</v>
      </c>
      <c r="I359" s="55">
        <v>59.19</v>
      </c>
      <c r="J359" s="49">
        <v>975</v>
      </c>
      <c r="K359" s="56">
        <v>-22</v>
      </c>
      <c r="L359" s="47">
        <v>31</v>
      </c>
      <c r="M359" s="25"/>
      <c r="P359" s="25"/>
      <c r="S359" s="42"/>
      <c r="T359" s="5">
        <f t="shared" si="65"/>
        <v>-13.177999999999997</v>
      </c>
      <c r="U359" s="5" t="b">
        <f t="shared" si="66"/>
        <v>0</v>
      </c>
      <c r="V359" s="5">
        <f t="shared" si="74"/>
        <v>0</v>
      </c>
      <c r="W359" s="5" t="e">
        <f t="shared" si="67"/>
        <v>#DIV/0!</v>
      </c>
      <c r="X359" s="1" t="e">
        <f t="shared" si="68"/>
        <v>#DIV/0!</v>
      </c>
      <c r="Z359" s="1" t="e">
        <f t="shared" si="75"/>
        <v>#DIV/0!</v>
      </c>
      <c r="AA359" s="1" t="e">
        <f t="shared" si="76"/>
        <v>#DIV/0!</v>
      </c>
      <c r="AB359" s="32">
        <f t="shared" si="71"/>
        <v>45632</v>
      </c>
      <c r="AC359" s="29">
        <f t="shared" si="72"/>
        <v>-22</v>
      </c>
      <c r="AD359" s="9">
        <f t="shared" si="73"/>
        <v>31</v>
      </c>
      <c r="AE359" s="1">
        <f>SIGN(AC359)*(ABS(AC359)*60+AD359)+(AC359=0)*AD359</f>
        <v>-1351</v>
      </c>
      <c r="AG359" s="1">
        <f>AF361-AF356</f>
        <v>11</v>
      </c>
    </row>
    <row r="360" spans="1:33" ht="15" customHeight="1" x14ac:dyDescent="0.2">
      <c r="A360" s="3">
        <f t="shared" si="69"/>
        <v>45633</v>
      </c>
      <c r="B360" s="6">
        <f t="shared" si="70"/>
        <v>45633</v>
      </c>
      <c r="C360" s="7"/>
      <c r="D360" s="13"/>
      <c r="E360" s="13"/>
      <c r="F360" s="14"/>
      <c r="G360" s="57">
        <f>G359+0.01*(0.2*P361-0.04*(Q363+Q358))</f>
        <v>13.503599999999999</v>
      </c>
      <c r="H360" s="57">
        <f>H359+0.01*(0.2*M361-0.04*(N363+N358))</f>
        <v>9.1999999999999998E-2</v>
      </c>
      <c r="I360" s="57">
        <f>I359+0.2*((I364-I359)-360*(I364-I359&gt;0))+(I359+0.2*((I364-I359)-360*(I364-I359&gt;0))&lt;0)*360</f>
        <v>46.013999999999996</v>
      </c>
      <c r="J360" s="58">
        <f>J359+0.2*(J364-J359)</f>
        <v>975.2</v>
      </c>
      <c r="K360" s="56">
        <v>-22</v>
      </c>
      <c r="L360" s="47">
        <v>38</v>
      </c>
      <c r="M360" s="25"/>
      <c r="O360" s="2">
        <f>N363-N358</f>
        <v>0</v>
      </c>
      <c r="P360" s="25"/>
      <c r="R360" s="2">
        <f>Q363-Q358</f>
        <v>2.0000000000003411</v>
      </c>
      <c r="S360" s="42"/>
      <c r="T360" s="5">
        <f t="shared" si="65"/>
        <v>-13.176000000000002</v>
      </c>
      <c r="U360" s="5" t="b">
        <f t="shared" si="66"/>
        <v>0</v>
      </c>
      <c r="V360" s="5">
        <f t="shared" si="74"/>
        <v>0</v>
      </c>
      <c r="W360" s="5" t="e">
        <f t="shared" si="67"/>
        <v>#DIV/0!</v>
      </c>
      <c r="X360" s="1" t="e">
        <f t="shared" si="68"/>
        <v>#DIV/0!</v>
      </c>
      <c r="Z360" s="1" t="e">
        <f t="shared" si="75"/>
        <v>#DIV/0!</v>
      </c>
      <c r="AA360" s="1" t="e">
        <f t="shared" si="76"/>
        <v>#DIV/0!</v>
      </c>
      <c r="AB360" s="32">
        <f t="shared" si="71"/>
        <v>45633</v>
      </c>
      <c r="AC360" s="29">
        <f t="shared" si="72"/>
        <v>-22</v>
      </c>
      <c r="AD360" s="9">
        <f t="shared" si="73"/>
        <v>38</v>
      </c>
      <c r="AE360" s="9">
        <f>AE359+(0.2*AF361-0.04*(AG364+AG359))</f>
        <v>-1357.92</v>
      </c>
    </row>
    <row r="361" spans="1:33" ht="15" customHeight="1" x14ac:dyDescent="0.2">
      <c r="A361" s="3">
        <f t="shared" si="69"/>
        <v>45634</v>
      </c>
      <c r="B361" s="6">
        <f t="shared" si="70"/>
        <v>45634</v>
      </c>
      <c r="C361" s="7"/>
      <c r="D361" s="13"/>
      <c r="E361" s="13"/>
      <c r="F361" s="14"/>
      <c r="G361" s="57">
        <f>G359+0.01*(0.4*P361-0.06*(Q363+Q358))</f>
        <v>13.0824</v>
      </c>
      <c r="H361" s="57">
        <f>H359+0.01*(0.4*M361-0.06*(N363+N358))</f>
        <v>-3.6000000000000004E-2</v>
      </c>
      <c r="I361" s="57">
        <f>I359+0.4*((I364-I359)-360*(I364-I359&gt;0))+(I359+0.4*((I364-I359)-360*(I364-I359&gt;0))&lt;0)*360</f>
        <v>32.837999999999994</v>
      </c>
      <c r="J361" s="58">
        <f>J359+0.4*(J364-J359)</f>
        <v>975.4</v>
      </c>
      <c r="K361" s="56">
        <v>-22</v>
      </c>
      <c r="L361" s="47">
        <v>45</v>
      </c>
      <c r="M361" s="25">
        <f>(H364-H359)*100</f>
        <v>-64</v>
      </c>
      <c r="P361" s="25">
        <f>100*(G364-G359)</f>
        <v>-213.00000000000009</v>
      </c>
      <c r="S361" s="41">
        <f>((I364-I359)*100-36000*(I364-I359&gt;0))</f>
        <v>-6588</v>
      </c>
      <c r="T361" s="5">
        <f t="shared" si="65"/>
        <v>-13.176000000000002</v>
      </c>
      <c r="U361" s="5" t="b">
        <f t="shared" si="66"/>
        <v>0</v>
      </c>
      <c r="V361" s="5">
        <f t="shared" si="74"/>
        <v>0</v>
      </c>
      <c r="W361" s="5" t="e">
        <f t="shared" si="67"/>
        <v>#DIV/0!</v>
      </c>
      <c r="X361" s="1" t="e">
        <f t="shared" si="68"/>
        <v>#DIV/0!</v>
      </c>
      <c r="Z361" s="1" t="e">
        <f t="shared" si="75"/>
        <v>#DIV/0!</v>
      </c>
      <c r="AA361" s="1" t="e">
        <f t="shared" si="76"/>
        <v>#DIV/0!</v>
      </c>
      <c r="AB361" s="32">
        <f t="shared" si="71"/>
        <v>45634</v>
      </c>
      <c r="AC361" s="29">
        <f t="shared" si="72"/>
        <v>-22</v>
      </c>
      <c r="AD361" s="35">
        <f t="shared" si="73"/>
        <v>45</v>
      </c>
      <c r="AE361" s="9">
        <f>AE359+(0.4*AF361-0.06*(AG364+AG359))</f>
        <v>-1364.38</v>
      </c>
      <c r="AF361" s="1">
        <f>AE364-AE359</f>
        <v>-30</v>
      </c>
    </row>
    <row r="362" spans="1:33" ht="15" customHeight="1" x14ac:dyDescent="0.2">
      <c r="A362" s="3">
        <f t="shared" si="69"/>
        <v>45635</v>
      </c>
      <c r="B362" s="6">
        <f t="shared" si="70"/>
        <v>45635</v>
      </c>
      <c r="C362" s="7"/>
      <c r="D362" s="13"/>
      <c r="E362" s="13"/>
      <c r="F362" s="14"/>
      <c r="G362" s="57">
        <f>G359+0.01*(0.6*P361-0.06*(Q363+Q358))</f>
        <v>12.6564</v>
      </c>
      <c r="H362" s="57">
        <f>H359+0.01*(0.6*M361-0.06*(N363+N358))</f>
        <v>-0.16400000000000001</v>
      </c>
      <c r="I362" s="57">
        <f>I359+0.6*((I364-I359)-360*(I364-I359&gt;0))+(I359+0.6*((I364-I359)-360*(I364-I359&gt;0))&lt;0)*360</f>
        <v>19.661999999999999</v>
      </c>
      <c r="J362" s="58">
        <f>J359+0.6*(J364-J359)</f>
        <v>975.6</v>
      </c>
      <c r="K362" s="56">
        <v>-22</v>
      </c>
      <c r="L362" s="47">
        <v>50</v>
      </c>
      <c r="M362" s="25"/>
      <c r="P362" s="25"/>
      <c r="S362" s="42"/>
      <c r="T362" s="5">
        <f t="shared" si="65"/>
        <v>-13.175999999999995</v>
      </c>
      <c r="U362" s="5" t="b">
        <f t="shared" si="66"/>
        <v>0</v>
      </c>
      <c r="V362" s="5">
        <f t="shared" si="74"/>
        <v>0</v>
      </c>
      <c r="W362" s="5" t="e">
        <f t="shared" si="67"/>
        <v>#DIV/0!</v>
      </c>
      <c r="X362" s="1" t="e">
        <f t="shared" si="68"/>
        <v>#DIV/0!</v>
      </c>
      <c r="Z362" s="1" t="e">
        <f t="shared" si="75"/>
        <v>#DIV/0!</v>
      </c>
      <c r="AA362" s="1" t="e">
        <f t="shared" si="76"/>
        <v>#DIV/0!</v>
      </c>
      <c r="AB362" s="32">
        <f t="shared" si="71"/>
        <v>45635</v>
      </c>
      <c r="AC362" s="29">
        <f t="shared" si="72"/>
        <v>-22</v>
      </c>
      <c r="AD362" s="9">
        <f t="shared" si="73"/>
        <v>50</v>
      </c>
      <c r="AE362" s="9">
        <f>AE359+(0.6*AF361-0.06*(AG364+AG359))</f>
        <v>-1370.38</v>
      </c>
    </row>
    <row r="363" spans="1:33" ht="15" customHeight="1" x14ac:dyDescent="0.2">
      <c r="A363" s="3">
        <f t="shared" si="69"/>
        <v>45636</v>
      </c>
      <c r="B363" s="6">
        <f t="shared" si="70"/>
        <v>45636</v>
      </c>
      <c r="C363" s="7">
        <v>2292</v>
      </c>
      <c r="D363" s="13"/>
      <c r="E363" s="13"/>
      <c r="F363" s="14"/>
      <c r="G363" s="57">
        <f>G359+0.01*(0.8*P361-0.04*(Q363+Q358))</f>
        <v>12.225599999999998</v>
      </c>
      <c r="H363" s="57">
        <f>H359+0.01*(0.8*M361-0.04*(N363+N358))</f>
        <v>-0.29200000000000004</v>
      </c>
      <c r="I363" s="57">
        <f>I359+0.8*((I364-I359)-360*(I364-I359&gt;0))+(I359+0.8*((I364-I359)-360*(I364-I359&gt;0))&lt;0)*360</f>
        <v>6.4859999999999971</v>
      </c>
      <c r="J363" s="58">
        <f>J359+0.8*(J364-J359)</f>
        <v>975.8</v>
      </c>
      <c r="K363" s="56">
        <v>-22</v>
      </c>
      <c r="L363" s="47">
        <v>56</v>
      </c>
      <c r="M363" s="25"/>
      <c r="N363" s="2">
        <f>M366-M361</f>
        <v>0</v>
      </c>
      <c r="P363" s="25"/>
      <c r="Q363" s="2">
        <f>P366-P361</f>
        <v>-10.999999999999744</v>
      </c>
      <c r="S363" s="42"/>
      <c r="T363" s="5">
        <f t="shared" si="65"/>
        <v>-13.176000000000002</v>
      </c>
      <c r="U363" s="5" t="b">
        <f t="shared" si="66"/>
        <v>0</v>
      </c>
      <c r="V363" s="5">
        <f t="shared" si="74"/>
        <v>0</v>
      </c>
      <c r="W363" s="5" t="e">
        <f t="shared" si="67"/>
        <v>#DIV/0!</v>
      </c>
      <c r="X363" s="1" t="e">
        <f t="shared" si="68"/>
        <v>#DIV/0!</v>
      </c>
      <c r="Z363" s="1" t="e">
        <f t="shared" si="75"/>
        <v>#DIV/0!</v>
      </c>
      <c r="AA363" s="1" t="e">
        <f t="shared" si="76"/>
        <v>#DIV/0!</v>
      </c>
      <c r="AB363" s="32">
        <f t="shared" si="71"/>
        <v>45636</v>
      </c>
      <c r="AC363" s="29">
        <f t="shared" si="72"/>
        <v>-22</v>
      </c>
      <c r="AD363" s="9">
        <f t="shared" si="73"/>
        <v>56</v>
      </c>
      <c r="AE363" s="9">
        <f>AE359+(0.8*AF361-0.04*(AG364+AG359))</f>
        <v>-1375.92</v>
      </c>
    </row>
    <row r="364" spans="1:33" ht="15" customHeight="1" x14ac:dyDescent="0.2">
      <c r="A364" s="17">
        <f t="shared" si="69"/>
        <v>45637</v>
      </c>
      <c r="B364" s="6">
        <f t="shared" si="70"/>
        <v>45637</v>
      </c>
      <c r="C364" s="39">
        <v>0.86736111111111114</v>
      </c>
      <c r="D364" s="13"/>
      <c r="E364" s="13"/>
      <c r="F364" s="14"/>
      <c r="G364" s="55">
        <v>11.79</v>
      </c>
      <c r="H364" s="55">
        <v>-0.42</v>
      </c>
      <c r="I364" s="55">
        <v>353.31</v>
      </c>
      <c r="J364" s="49">
        <v>976</v>
      </c>
      <c r="K364" s="56">
        <v>-23</v>
      </c>
      <c r="L364" s="47">
        <v>1</v>
      </c>
      <c r="M364" s="25"/>
      <c r="P364" s="25"/>
      <c r="S364" s="42"/>
      <c r="T364" s="5">
        <f t="shared" si="65"/>
        <v>346.82400000000001</v>
      </c>
      <c r="U364" s="5" t="b">
        <f t="shared" si="66"/>
        <v>1</v>
      </c>
      <c r="V364" s="5">
        <f t="shared" si="74"/>
        <v>-13.175999999999988</v>
      </c>
      <c r="W364" s="5">
        <f t="shared" si="67"/>
        <v>-3.1857923497267819</v>
      </c>
      <c r="X364" s="1">
        <f t="shared" si="68"/>
        <v>20.814207650273218</v>
      </c>
      <c r="Y364" s="1">
        <v>2292</v>
      </c>
      <c r="Z364" s="1">
        <f t="shared" si="75"/>
        <v>20</v>
      </c>
      <c r="AA364" s="1">
        <f t="shared" si="76"/>
        <v>49</v>
      </c>
      <c r="AB364" s="32">
        <f t="shared" si="71"/>
        <v>45637</v>
      </c>
      <c r="AC364" s="29">
        <f t="shared" si="72"/>
        <v>-23</v>
      </c>
      <c r="AD364" s="9">
        <f t="shared" si="73"/>
        <v>1</v>
      </c>
      <c r="AE364" s="1">
        <f>SIGN(AC364)*(ABS(AC364)*60+AD364)+(AC364=0)*AD364</f>
        <v>-1381</v>
      </c>
      <c r="AG364" s="1">
        <f>AF366-AF361</f>
        <v>12</v>
      </c>
    </row>
    <row r="365" spans="1:33" ht="15" customHeight="1" x14ac:dyDescent="0.2">
      <c r="A365" s="3">
        <f t="shared" si="69"/>
        <v>45638</v>
      </c>
      <c r="B365" s="6">
        <f t="shared" si="70"/>
        <v>45638</v>
      </c>
      <c r="C365" s="7"/>
      <c r="D365" s="13"/>
      <c r="E365" s="13"/>
      <c r="F365" s="14"/>
      <c r="G365" s="57">
        <f>G364+0.01*(0.2*P366-0.04*(Q368+Q363))</f>
        <v>11.349599999999999</v>
      </c>
      <c r="H365" s="57">
        <f>H364+0.01*(0.2*M366-0.04*(N368+N363))</f>
        <v>-0.5484</v>
      </c>
      <c r="I365" s="57">
        <f>I364+0.2*((I369-I364)-360*(I369-I364&gt;0))+(I364+0.2*((I369-I364)-360*(I369-I364&gt;0))&lt;0)*360</f>
        <v>340.13400000000001</v>
      </c>
      <c r="J365" s="58">
        <f>J364+0.2*(J369-J364)</f>
        <v>976.2</v>
      </c>
      <c r="K365" s="56">
        <v>-23</v>
      </c>
      <c r="L365" s="47">
        <v>6</v>
      </c>
      <c r="M365" s="25"/>
      <c r="O365" s="2">
        <f>N368-N363</f>
        <v>1.0000000000000284</v>
      </c>
      <c r="P365" s="25"/>
      <c r="R365" s="2">
        <f>Q368-Q363</f>
        <v>2.9999999999995453</v>
      </c>
      <c r="S365" s="42"/>
      <c r="T365" s="5">
        <f t="shared" si="65"/>
        <v>-13.175999999999988</v>
      </c>
      <c r="U365" s="5" t="b">
        <f t="shared" si="66"/>
        <v>0</v>
      </c>
      <c r="V365" s="5">
        <f t="shared" si="74"/>
        <v>0</v>
      </c>
      <c r="W365" s="5" t="e">
        <f t="shared" si="67"/>
        <v>#DIV/0!</v>
      </c>
      <c r="X365" s="1" t="e">
        <f t="shared" si="68"/>
        <v>#DIV/0!</v>
      </c>
      <c r="Y365" s="64">
        <v>0.86736111111111114</v>
      </c>
      <c r="Z365" s="1" t="e">
        <f t="shared" si="75"/>
        <v>#DIV/0!</v>
      </c>
      <c r="AA365" s="1" t="e">
        <f t="shared" si="76"/>
        <v>#DIV/0!</v>
      </c>
      <c r="AB365" s="32">
        <f t="shared" si="71"/>
        <v>45638</v>
      </c>
      <c r="AC365" s="29">
        <f t="shared" si="72"/>
        <v>-23</v>
      </c>
      <c r="AD365" s="9">
        <f t="shared" si="73"/>
        <v>6</v>
      </c>
      <c r="AE365" s="9">
        <f>AE364+(0.2*AF366-0.04*(AG369+AG364))</f>
        <v>-1385.52</v>
      </c>
    </row>
    <row r="366" spans="1:33" ht="15" customHeight="1" x14ac:dyDescent="0.2">
      <c r="A366" s="3">
        <f t="shared" si="69"/>
        <v>45639</v>
      </c>
      <c r="B366" s="6">
        <f t="shared" si="70"/>
        <v>45639</v>
      </c>
      <c r="C366" s="7"/>
      <c r="D366" s="13"/>
      <c r="E366" s="13"/>
      <c r="F366" s="14"/>
      <c r="G366" s="57">
        <f>G364+0.01*(0.4*P366-0.06*(Q368+Q363))</f>
        <v>10.9054</v>
      </c>
      <c r="H366" s="57">
        <f>H364+0.01*(0.4*M366-0.06*(N368+N363))</f>
        <v>-0.67660000000000009</v>
      </c>
      <c r="I366" s="57">
        <f>I364+0.4*((I369-I364)-360*(I369-I364&gt;0))+(I364+0.4*((I369-I364)-360*(I369-I364&gt;0))&lt;0)*360</f>
        <v>326.95800000000003</v>
      </c>
      <c r="J366" s="58">
        <f>J364+0.4*(J369-J364)</f>
        <v>976.4</v>
      </c>
      <c r="K366" s="56">
        <v>-23</v>
      </c>
      <c r="L366" s="47">
        <v>10</v>
      </c>
      <c r="M366" s="25">
        <f>(H369-H364)*100</f>
        <v>-64.000000000000014</v>
      </c>
      <c r="P366" s="25">
        <f>100*(G369-G364)</f>
        <v>-223.99999999999983</v>
      </c>
      <c r="S366" s="41">
        <f>((I369-I364)*100-36000*(I369-I364&gt;0))</f>
        <v>-6588</v>
      </c>
      <c r="T366" s="5">
        <f t="shared" si="65"/>
        <v>-13.175999999999988</v>
      </c>
      <c r="U366" s="5" t="b">
        <f t="shared" si="66"/>
        <v>0</v>
      </c>
      <c r="V366" s="5">
        <f t="shared" si="74"/>
        <v>0</v>
      </c>
      <c r="W366" s="5" t="e">
        <f t="shared" si="67"/>
        <v>#DIV/0!</v>
      </c>
      <c r="X366" s="1" t="e">
        <f t="shared" si="68"/>
        <v>#DIV/0!</v>
      </c>
      <c r="Z366" s="1" t="e">
        <f t="shared" si="75"/>
        <v>#DIV/0!</v>
      </c>
      <c r="AA366" s="1" t="e">
        <f t="shared" si="76"/>
        <v>#DIV/0!</v>
      </c>
      <c r="AB366" s="32">
        <f t="shared" si="71"/>
        <v>45639</v>
      </c>
      <c r="AC366" s="29">
        <f t="shared" si="72"/>
        <v>-23</v>
      </c>
      <c r="AD366" s="9">
        <f t="shared" si="73"/>
        <v>10</v>
      </c>
      <c r="AE366" s="9">
        <f>AE364+(0.4*AF366-0.06*(AG369+AG364))</f>
        <v>-1389.58</v>
      </c>
      <c r="AF366" s="1">
        <f>AE369-AE364</f>
        <v>-18</v>
      </c>
    </row>
    <row r="367" spans="1:33" ht="15" customHeight="1" x14ac:dyDescent="0.2">
      <c r="A367" s="3">
        <f t="shared" si="69"/>
        <v>45640</v>
      </c>
      <c r="B367" s="6">
        <f t="shared" si="70"/>
        <v>45640</v>
      </c>
      <c r="C367" s="7"/>
      <c r="D367" s="13"/>
      <c r="E367" s="13"/>
      <c r="F367" s="14"/>
      <c r="G367" s="57">
        <f>G364+0.01*(0.6*P366-0.06*(Q368+Q363))</f>
        <v>10.4574</v>
      </c>
      <c r="H367" s="57">
        <f>H364+0.01*(0.6*M366-0.06*(N368+N363))</f>
        <v>-0.80460000000000009</v>
      </c>
      <c r="I367" s="57">
        <f>I364+0.6*((I369-I364)-360*(I369-I364&gt;0))+(I364+0.6*((I369-I364)-360*(I369-I364&gt;0))&lt;0)*360</f>
        <v>313.78199999999998</v>
      </c>
      <c r="J367" s="58">
        <f>J364+0.6*(J369-J364)</f>
        <v>976.6</v>
      </c>
      <c r="K367" s="56">
        <v>-23</v>
      </c>
      <c r="L367" s="47">
        <v>13</v>
      </c>
      <c r="M367" s="25"/>
      <c r="P367" s="25"/>
      <c r="S367" s="42"/>
      <c r="T367" s="5">
        <f t="shared" si="65"/>
        <v>-13.176000000000045</v>
      </c>
      <c r="U367" s="5" t="b">
        <f t="shared" si="66"/>
        <v>0</v>
      </c>
      <c r="V367" s="5">
        <f t="shared" si="74"/>
        <v>0</v>
      </c>
      <c r="W367" s="5" t="e">
        <f t="shared" si="67"/>
        <v>#DIV/0!</v>
      </c>
      <c r="X367" s="1" t="e">
        <f t="shared" si="68"/>
        <v>#DIV/0!</v>
      </c>
      <c r="Z367" s="1" t="e">
        <f t="shared" si="75"/>
        <v>#DIV/0!</v>
      </c>
      <c r="AA367" s="1" t="e">
        <f t="shared" si="76"/>
        <v>#DIV/0!</v>
      </c>
      <c r="AB367" s="32">
        <f t="shared" si="71"/>
        <v>45640</v>
      </c>
      <c r="AC367" s="29">
        <f t="shared" si="72"/>
        <v>-23</v>
      </c>
      <c r="AD367" s="9">
        <f t="shared" si="73"/>
        <v>13</v>
      </c>
      <c r="AE367" s="9">
        <f>AE364+(0.6*AF366-0.06*(AG369+AG364))</f>
        <v>-1393.18</v>
      </c>
    </row>
    <row r="368" spans="1:33" ht="15" customHeight="1" x14ac:dyDescent="0.2">
      <c r="A368" s="3">
        <f t="shared" si="69"/>
        <v>45641</v>
      </c>
      <c r="B368" s="6">
        <f t="shared" si="70"/>
        <v>45641</v>
      </c>
      <c r="C368" s="39"/>
      <c r="D368" s="13"/>
      <c r="E368" s="13"/>
      <c r="F368" s="14"/>
      <c r="G368" s="57">
        <f>G364+0.01*(0.8*P366-0.04*(Q368+Q363))</f>
        <v>10.005600000000001</v>
      </c>
      <c r="H368" s="57">
        <f>H364+0.01*(0.8*M366-0.04*(N368+N363))</f>
        <v>-0.93240000000000012</v>
      </c>
      <c r="I368" s="57">
        <f>I364+0.8*((I369-I364)-360*(I369-I364&gt;0))+(I364+0.8*((I369-I364)-360*(I369-I364&gt;0))&lt;0)*360</f>
        <v>300.60599999999999</v>
      </c>
      <c r="J368" s="58">
        <f>J364+0.8*(J369-J364)</f>
        <v>976.8</v>
      </c>
      <c r="K368" s="56">
        <v>-23</v>
      </c>
      <c r="L368" s="47">
        <v>17</v>
      </c>
      <c r="M368" s="25"/>
      <c r="N368" s="2">
        <f>M371-M366</f>
        <v>1.0000000000000284</v>
      </c>
      <c r="P368" s="25"/>
      <c r="Q368" s="2">
        <f>P371-P366</f>
        <v>-8.000000000000199</v>
      </c>
      <c r="S368" s="42"/>
      <c r="T368" s="5">
        <f t="shared" si="65"/>
        <v>-13.175999999999988</v>
      </c>
      <c r="U368" s="5" t="b">
        <f t="shared" si="66"/>
        <v>0</v>
      </c>
      <c r="V368" s="5">
        <f t="shared" si="74"/>
        <v>0</v>
      </c>
      <c r="W368" s="5" t="e">
        <f t="shared" si="67"/>
        <v>#DIV/0!</v>
      </c>
      <c r="X368" s="1" t="e">
        <f t="shared" si="68"/>
        <v>#DIV/0!</v>
      </c>
      <c r="Z368" s="1" t="e">
        <f t="shared" si="75"/>
        <v>#DIV/0!</v>
      </c>
      <c r="AA368" s="1" t="e">
        <f t="shared" si="76"/>
        <v>#DIV/0!</v>
      </c>
      <c r="AB368" s="32">
        <f t="shared" si="71"/>
        <v>45641</v>
      </c>
      <c r="AC368" s="29">
        <f t="shared" si="72"/>
        <v>-23</v>
      </c>
      <c r="AD368" s="9">
        <f t="shared" si="73"/>
        <v>17</v>
      </c>
      <c r="AE368" s="9">
        <f>AE364+(0.8*AF366-0.04*(AG369+AG364))</f>
        <v>-1396.32</v>
      </c>
    </row>
    <row r="369" spans="1:33" ht="15" customHeight="1" x14ac:dyDescent="0.2">
      <c r="A369" s="17">
        <f t="shared" si="69"/>
        <v>45642</v>
      </c>
      <c r="B369" s="6">
        <f t="shared" si="70"/>
        <v>45642</v>
      </c>
      <c r="C369" s="7"/>
      <c r="D369" s="13"/>
      <c r="E369" s="13"/>
      <c r="F369" s="14"/>
      <c r="G369" s="55">
        <v>9.5500000000000007</v>
      </c>
      <c r="H369" s="55">
        <v>-1.06</v>
      </c>
      <c r="I369" s="55">
        <v>287.43</v>
      </c>
      <c r="J369" s="49">
        <v>977</v>
      </c>
      <c r="K369" s="56">
        <v>-23</v>
      </c>
      <c r="L369" s="47">
        <v>19</v>
      </c>
      <c r="M369" s="25"/>
      <c r="P369" s="25"/>
      <c r="S369" s="42"/>
      <c r="T369" s="5">
        <f t="shared" si="65"/>
        <v>-13.175999999999988</v>
      </c>
      <c r="U369" s="5" t="b">
        <f t="shared" si="66"/>
        <v>0</v>
      </c>
      <c r="V369" s="5">
        <f t="shared" si="74"/>
        <v>0</v>
      </c>
      <c r="W369" s="5" t="e">
        <f t="shared" si="67"/>
        <v>#DIV/0!</v>
      </c>
      <c r="X369" s="1" t="e">
        <f t="shared" si="68"/>
        <v>#DIV/0!</v>
      </c>
      <c r="Z369" s="1" t="e">
        <f t="shared" si="75"/>
        <v>#DIV/0!</v>
      </c>
      <c r="AA369" s="1" t="e">
        <f t="shared" si="76"/>
        <v>#DIV/0!</v>
      </c>
      <c r="AB369" s="32">
        <f t="shared" si="71"/>
        <v>45642</v>
      </c>
      <c r="AC369" s="29">
        <f t="shared" si="72"/>
        <v>-23</v>
      </c>
      <c r="AD369" s="9">
        <f t="shared" si="73"/>
        <v>19</v>
      </c>
      <c r="AE369" s="1">
        <f>SIGN(AC369)*(ABS(AC369)*60+AD369)+(AC369=0)*AD369</f>
        <v>-1399</v>
      </c>
      <c r="AG369" s="1">
        <f>AF371-AF366</f>
        <v>11</v>
      </c>
    </row>
    <row r="370" spans="1:33" ht="15" customHeight="1" x14ac:dyDescent="0.2">
      <c r="A370" s="3">
        <f t="shared" si="69"/>
        <v>45643</v>
      </c>
      <c r="B370" s="6">
        <f t="shared" si="70"/>
        <v>45643</v>
      </c>
      <c r="C370" s="7"/>
      <c r="D370" s="13"/>
      <c r="E370" s="13"/>
      <c r="F370" s="14"/>
      <c r="G370" s="57">
        <f>G369+0.01*(0.2*P371-0.04*(Q373+Q368))</f>
        <v>9.0920000000000005</v>
      </c>
      <c r="H370" s="57">
        <f>H369+0.01*(0.2*M371-0.04*(N373+N368))</f>
        <v>-1.1868000000000001</v>
      </c>
      <c r="I370" s="57">
        <f>I369+0.2*((I374-I369)-360*(I374-I369&gt;0))+(I369+0.2*((I374-I369)-360*(I374-I369&gt;0))&lt;0)*360</f>
        <v>274.25600000000003</v>
      </c>
      <c r="J370" s="58">
        <f>J369+0.2*(J374-J369)</f>
        <v>977</v>
      </c>
      <c r="K370" s="56">
        <v>-23</v>
      </c>
      <c r="L370" s="47">
        <v>22</v>
      </c>
      <c r="M370" s="25"/>
      <c r="O370" s="2">
        <f>N373-N368</f>
        <v>-5.6843418860808015E-14</v>
      </c>
      <c r="P370" s="25"/>
      <c r="R370" s="2">
        <f>Q373-Q368</f>
        <v>1.0000000000001705</v>
      </c>
      <c r="S370" s="42"/>
      <c r="T370" s="5">
        <f t="shared" si="65"/>
        <v>-13.173999999999978</v>
      </c>
      <c r="U370" s="5" t="b">
        <f t="shared" si="66"/>
        <v>0</v>
      </c>
      <c r="V370" s="5">
        <f t="shared" si="74"/>
        <v>0</v>
      </c>
      <c r="W370" s="5" t="e">
        <f t="shared" si="67"/>
        <v>#DIV/0!</v>
      </c>
      <c r="X370" s="1" t="e">
        <f t="shared" si="68"/>
        <v>#DIV/0!</v>
      </c>
      <c r="Z370" s="1" t="e">
        <f t="shared" si="75"/>
        <v>#DIV/0!</v>
      </c>
      <c r="AA370" s="1" t="e">
        <f t="shared" si="76"/>
        <v>#DIV/0!</v>
      </c>
      <c r="AB370" s="32">
        <f t="shared" si="71"/>
        <v>45643</v>
      </c>
      <c r="AC370" s="29">
        <f t="shared" si="72"/>
        <v>-23</v>
      </c>
      <c r="AD370" s="9">
        <f t="shared" si="73"/>
        <v>22</v>
      </c>
      <c r="AE370" s="9">
        <f>AE369+(0.2*AF371-0.04*(AG374+AG369))</f>
        <v>-1401.32</v>
      </c>
    </row>
    <row r="371" spans="1:33" ht="15" customHeight="1" x14ac:dyDescent="0.2">
      <c r="A371" s="3">
        <f t="shared" si="69"/>
        <v>45644</v>
      </c>
      <c r="B371" s="6">
        <f t="shared" si="70"/>
        <v>45644</v>
      </c>
      <c r="C371" s="7"/>
      <c r="D371" s="13"/>
      <c r="E371" s="13"/>
      <c r="F371" s="14"/>
      <c r="G371" s="57">
        <f>G369+0.01*(0.4*P371-0.06*(Q373+Q368))</f>
        <v>8.6310000000000002</v>
      </c>
      <c r="H371" s="57">
        <f>H369+0.01*(0.4*M371-0.06*(N373+N368))</f>
        <v>-1.3132000000000001</v>
      </c>
      <c r="I371" s="57">
        <f>I369+0.4*((I374-I369)-360*(I374-I369&gt;0))+(I369+0.4*((I374-I369)-360*(I374-I369&gt;0))&lt;0)*360</f>
        <v>261.08199999999999</v>
      </c>
      <c r="J371" s="58">
        <f>J369+0.4*(J374-J369)</f>
        <v>977</v>
      </c>
      <c r="K371" s="56">
        <v>-23</v>
      </c>
      <c r="L371" s="47">
        <v>24</v>
      </c>
      <c r="M371" s="25">
        <f>(H374-H369)*100</f>
        <v>-62.999999999999986</v>
      </c>
      <c r="P371" s="25">
        <f>100*(G374-G369)</f>
        <v>-232.00000000000003</v>
      </c>
      <c r="S371" s="41">
        <f>((I374-I369)*100-36000*(I374-I369&gt;0))</f>
        <v>-6587</v>
      </c>
      <c r="T371" s="5">
        <f t="shared" si="65"/>
        <v>-13.174000000000035</v>
      </c>
      <c r="U371" s="5" t="b">
        <f t="shared" si="66"/>
        <v>0</v>
      </c>
      <c r="V371" s="5">
        <f t="shared" si="74"/>
        <v>0</v>
      </c>
      <c r="W371" s="5" t="e">
        <f t="shared" si="67"/>
        <v>#DIV/0!</v>
      </c>
      <c r="X371" s="1" t="e">
        <f t="shared" si="68"/>
        <v>#DIV/0!</v>
      </c>
      <c r="Z371" s="1" t="e">
        <f t="shared" si="75"/>
        <v>#DIV/0!</v>
      </c>
      <c r="AA371" s="1" t="e">
        <f t="shared" si="76"/>
        <v>#DIV/0!</v>
      </c>
      <c r="AB371" s="32">
        <f t="shared" si="71"/>
        <v>45644</v>
      </c>
      <c r="AC371" s="29">
        <f t="shared" si="72"/>
        <v>-23</v>
      </c>
      <c r="AD371" s="9">
        <f t="shared" si="73"/>
        <v>24</v>
      </c>
      <c r="AE371" s="9">
        <f>AE369+(0.4*AF371-0.06*(AG374+AG369))</f>
        <v>-1403.18</v>
      </c>
      <c r="AF371" s="1">
        <f>AE374-AE369</f>
        <v>-7</v>
      </c>
    </row>
    <row r="372" spans="1:33" ht="15" customHeight="1" x14ac:dyDescent="0.2">
      <c r="A372" s="3">
        <f t="shared" si="69"/>
        <v>45645</v>
      </c>
      <c r="B372" s="6">
        <f t="shared" si="70"/>
        <v>45645</v>
      </c>
      <c r="C372" s="7"/>
      <c r="D372" s="13"/>
      <c r="E372" s="13"/>
      <c r="F372" s="14"/>
      <c r="G372" s="57">
        <f>G369+0.01*(0.6*P371-0.06*(Q373+Q368))</f>
        <v>8.1669999999999998</v>
      </c>
      <c r="H372" s="57">
        <f>H369+0.01*(0.6*M371-0.06*(N373+N368))</f>
        <v>-1.4392</v>
      </c>
      <c r="I372" s="57">
        <f>I369+0.6*((I374-I369)-360*(I374-I369&gt;0))+(I369+0.6*((I374-I369)-360*(I374-I369&gt;0))&lt;0)*360</f>
        <v>247.90800000000002</v>
      </c>
      <c r="J372" s="58">
        <f>J369+0.6*(J374-J369)</f>
        <v>977</v>
      </c>
      <c r="K372" s="56">
        <v>-23</v>
      </c>
      <c r="L372" s="47">
        <v>25</v>
      </c>
      <c r="M372" s="25"/>
      <c r="P372" s="25"/>
      <c r="S372" s="42"/>
      <c r="T372" s="5">
        <f t="shared" si="65"/>
        <v>-13.173999999999978</v>
      </c>
      <c r="U372" s="5" t="b">
        <f t="shared" si="66"/>
        <v>0</v>
      </c>
      <c r="V372" s="5">
        <f t="shared" si="74"/>
        <v>0</v>
      </c>
      <c r="W372" s="5" t="e">
        <f t="shared" si="67"/>
        <v>#DIV/0!</v>
      </c>
      <c r="X372" s="1" t="e">
        <f t="shared" si="68"/>
        <v>#DIV/0!</v>
      </c>
      <c r="Z372" s="1" t="e">
        <f t="shared" si="75"/>
        <v>#DIV/0!</v>
      </c>
      <c r="AA372" s="1" t="e">
        <f t="shared" si="76"/>
        <v>#DIV/0!</v>
      </c>
      <c r="AB372" s="32">
        <f t="shared" si="71"/>
        <v>45645</v>
      </c>
      <c r="AC372" s="29">
        <f t="shared" si="72"/>
        <v>-23</v>
      </c>
      <c r="AD372" s="9">
        <f t="shared" si="73"/>
        <v>25</v>
      </c>
      <c r="AE372" s="9">
        <f>AE369+(0.6*AF371-0.06*(AG374+AG369))</f>
        <v>-1404.58</v>
      </c>
    </row>
    <row r="373" spans="1:33" ht="15" customHeight="1" x14ac:dyDescent="0.2">
      <c r="A373" s="3">
        <f t="shared" si="69"/>
        <v>45646</v>
      </c>
      <c r="B373" s="6">
        <f t="shared" si="70"/>
        <v>45646</v>
      </c>
      <c r="C373" s="7"/>
      <c r="D373" s="13"/>
      <c r="E373" s="13"/>
      <c r="F373" s="14"/>
      <c r="G373" s="57">
        <f>G369+0.01*(0.8*P371-0.04*(Q373+Q368))</f>
        <v>7.7000000000000011</v>
      </c>
      <c r="H373" s="57">
        <f>H369+0.01*(0.8*M371-0.04*(N373+N368))</f>
        <v>-1.5648</v>
      </c>
      <c r="I373" s="57">
        <f>I369+0.8*((I374-I369)-360*(I374-I369&gt;0))+(I369+0.8*((I374-I369)-360*(I374-I369&gt;0))&lt;0)*360</f>
        <v>234.73400000000001</v>
      </c>
      <c r="J373" s="58">
        <f>J369+0.8*(J374-J369)</f>
        <v>977</v>
      </c>
      <c r="K373" s="56">
        <v>-23</v>
      </c>
      <c r="L373" s="47">
        <v>26</v>
      </c>
      <c r="M373" s="25"/>
      <c r="N373" s="2">
        <f>M376-M371</f>
        <v>0.99999999999997158</v>
      </c>
      <c r="P373" s="25"/>
      <c r="Q373" s="2">
        <f>P376-P371</f>
        <v>-7.0000000000000284</v>
      </c>
      <c r="S373" s="42"/>
      <c r="T373" s="5">
        <f t="shared" si="65"/>
        <v>-13.174000000000007</v>
      </c>
      <c r="U373" s="5" t="b">
        <f t="shared" si="66"/>
        <v>0</v>
      </c>
      <c r="V373" s="5">
        <f t="shared" si="74"/>
        <v>0</v>
      </c>
      <c r="W373" s="5" t="e">
        <f t="shared" si="67"/>
        <v>#DIV/0!</v>
      </c>
      <c r="X373" s="1" t="e">
        <f t="shared" si="68"/>
        <v>#DIV/0!</v>
      </c>
      <c r="Z373" s="1" t="e">
        <f t="shared" si="75"/>
        <v>#DIV/0!</v>
      </c>
      <c r="AA373" s="1" t="e">
        <f t="shared" si="76"/>
        <v>#DIV/0!</v>
      </c>
      <c r="AB373" s="32">
        <f t="shared" si="71"/>
        <v>45646</v>
      </c>
      <c r="AC373" s="29">
        <f t="shared" si="72"/>
        <v>-23</v>
      </c>
      <c r="AD373" s="9">
        <f t="shared" si="73"/>
        <v>26</v>
      </c>
      <c r="AE373" s="9">
        <f>AE369+(0.8*AF371-0.04*(AG374+AG369))</f>
        <v>-1405.52</v>
      </c>
    </row>
    <row r="374" spans="1:33" ht="15" customHeight="1" x14ac:dyDescent="0.2">
      <c r="A374" s="17">
        <f t="shared" si="69"/>
        <v>45647</v>
      </c>
      <c r="B374" s="6">
        <f t="shared" si="70"/>
        <v>45647</v>
      </c>
      <c r="C374" s="7"/>
      <c r="D374" s="13"/>
      <c r="E374" s="13"/>
      <c r="F374" s="14"/>
      <c r="G374" s="55">
        <v>7.23</v>
      </c>
      <c r="H374" s="55">
        <v>-1.69</v>
      </c>
      <c r="I374" s="55">
        <v>221.56</v>
      </c>
      <c r="J374" s="49">
        <v>977</v>
      </c>
      <c r="K374" s="56">
        <v>-23</v>
      </c>
      <c r="L374" s="47">
        <v>26</v>
      </c>
      <c r="M374" s="25"/>
      <c r="P374" s="25"/>
      <c r="S374" s="34"/>
      <c r="T374" s="5">
        <f t="shared" si="65"/>
        <v>-13.174000000000007</v>
      </c>
      <c r="U374" s="5" t="b">
        <f t="shared" si="66"/>
        <v>0</v>
      </c>
      <c r="V374" s="5">
        <f t="shared" si="74"/>
        <v>0</v>
      </c>
      <c r="W374" s="5" t="e">
        <f t="shared" si="67"/>
        <v>#DIV/0!</v>
      </c>
      <c r="X374" s="1" t="e">
        <f t="shared" si="68"/>
        <v>#DIV/0!</v>
      </c>
      <c r="Z374" s="1" t="e">
        <f t="shared" si="75"/>
        <v>#DIV/0!</v>
      </c>
      <c r="AA374" s="1" t="e">
        <f t="shared" si="76"/>
        <v>#DIV/0!</v>
      </c>
      <c r="AB374" s="32">
        <f t="shared" si="71"/>
        <v>45647</v>
      </c>
      <c r="AC374" s="29">
        <f t="shared" si="72"/>
        <v>-23</v>
      </c>
      <c r="AD374" s="9">
        <f t="shared" si="73"/>
        <v>26</v>
      </c>
      <c r="AE374" s="1">
        <f>SIGN(AC374)*(ABS(AC374)*60+AD374)+(AC374=0)*AD374</f>
        <v>-1406</v>
      </c>
      <c r="AG374" s="1">
        <f>AF376-AF371</f>
        <v>12</v>
      </c>
    </row>
    <row r="375" spans="1:33" ht="15" customHeight="1" x14ac:dyDescent="0.2">
      <c r="A375" s="3">
        <f t="shared" si="69"/>
        <v>45648</v>
      </c>
      <c r="B375" s="6">
        <f t="shared" si="70"/>
        <v>45648</v>
      </c>
      <c r="C375" s="39"/>
      <c r="D375" s="13"/>
      <c r="E375" s="13"/>
      <c r="F375" s="14"/>
      <c r="G375" s="57">
        <f>G374+0.01*(0.2*P376-0.04*(Q378+Q373))</f>
        <v>6.7556000000000003</v>
      </c>
      <c r="H375" s="57">
        <f>H374+0.01*(0.2*M376-0.04*(N378+N373))</f>
        <v>-1.8151999999999999</v>
      </c>
      <c r="I375" s="57">
        <f>I374+0.2*((I379-I374)-360*(I379-I374&gt;0))+(I374+0.2*((I379-I374)-360*(I379-I374&gt;0))&lt;0)*360</f>
        <v>208.386</v>
      </c>
      <c r="J375" s="58">
        <f>J374+0.2*(J379-J374)</f>
        <v>977</v>
      </c>
      <c r="K375" s="56">
        <v>-23</v>
      </c>
      <c r="L375" s="47">
        <v>26</v>
      </c>
      <c r="M375" s="25"/>
      <c r="O375" s="2">
        <f>N378-N373</f>
        <v>1.0000000000000355</v>
      </c>
      <c r="P375" s="25"/>
      <c r="R375" s="2">
        <f>Q378-Q373</f>
        <v>5.0000000000001137</v>
      </c>
      <c r="S375" s="42"/>
      <c r="T375" s="5">
        <f t="shared" si="65"/>
        <v>-13.174000000000007</v>
      </c>
      <c r="U375" s="5" t="b">
        <f t="shared" si="66"/>
        <v>0</v>
      </c>
      <c r="V375" s="5">
        <f t="shared" si="74"/>
        <v>0</v>
      </c>
      <c r="W375" s="5" t="e">
        <f t="shared" si="67"/>
        <v>#DIV/0!</v>
      </c>
      <c r="X375" s="1" t="e">
        <f t="shared" si="68"/>
        <v>#DIV/0!</v>
      </c>
      <c r="Z375" s="1" t="e">
        <f t="shared" si="75"/>
        <v>#DIV/0!</v>
      </c>
      <c r="AA375" s="1" t="e">
        <f t="shared" si="76"/>
        <v>#DIV/0!</v>
      </c>
      <c r="AB375" s="32">
        <f t="shared" si="71"/>
        <v>45648</v>
      </c>
      <c r="AC375" s="29">
        <f t="shared" si="72"/>
        <v>-23</v>
      </c>
      <c r="AD375" s="9">
        <f t="shared" si="73"/>
        <v>26</v>
      </c>
      <c r="AE375" s="9">
        <f>AE374+(0.2*AF376-0.04*(AG379+AG374))</f>
        <v>-1405.92</v>
      </c>
    </row>
    <row r="376" spans="1:33" ht="15" customHeight="1" x14ac:dyDescent="0.2">
      <c r="A376" s="3">
        <f t="shared" si="69"/>
        <v>45649</v>
      </c>
      <c r="B376" s="6">
        <f t="shared" si="70"/>
        <v>45649</v>
      </c>
      <c r="C376" s="7"/>
      <c r="D376" s="13"/>
      <c r="E376" s="13"/>
      <c r="F376" s="14"/>
      <c r="G376" s="57">
        <f>G374+0.01*(0.4*P376-0.06*(Q378+Q373))</f>
        <v>6.2793999999999999</v>
      </c>
      <c r="H376" s="57">
        <f>H374+0.01*(0.4*M376-0.06*(N378+N373))</f>
        <v>-1.9398</v>
      </c>
      <c r="I376" s="57">
        <f>I374+0.4*((I379-I374)-360*(I379-I374&gt;0))+(I374+0.4*((I379-I374)-360*(I379-I374&gt;0))&lt;0)*360</f>
        <v>195.21199999999999</v>
      </c>
      <c r="J376" s="58">
        <f>J374+0.4*(J379-J374)</f>
        <v>977</v>
      </c>
      <c r="K376" s="56">
        <v>-23</v>
      </c>
      <c r="L376" s="47">
        <v>26</v>
      </c>
      <c r="M376" s="25">
        <f>(H379-H374)*100</f>
        <v>-62.000000000000014</v>
      </c>
      <c r="P376" s="25">
        <f>100*(G379-G374)</f>
        <v>-239.00000000000006</v>
      </c>
      <c r="S376" s="41">
        <f>((I379-I374)*100-36000*(I379-I374&gt;0))</f>
        <v>-6587</v>
      </c>
      <c r="T376" s="5">
        <f t="shared" si="65"/>
        <v>-13.174000000000007</v>
      </c>
      <c r="U376" s="5" t="b">
        <f t="shared" si="66"/>
        <v>0</v>
      </c>
      <c r="V376" s="5">
        <f t="shared" si="74"/>
        <v>0</v>
      </c>
      <c r="W376" s="5" t="e">
        <f t="shared" si="67"/>
        <v>#DIV/0!</v>
      </c>
      <c r="X376" s="1" t="e">
        <f t="shared" si="68"/>
        <v>#DIV/0!</v>
      </c>
      <c r="Z376" s="1" t="e">
        <f t="shared" si="75"/>
        <v>#DIV/0!</v>
      </c>
      <c r="AA376" s="1" t="e">
        <f t="shared" si="76"/>
        <v>#DIV/0!</v>
      </c>
      <c r="AB376" s="32">
        <f t="shared" si="71"/>
        <v>45649</v>
      </c>
      <c r="AC376" s="29">
        <f t="shared" si="72"/>
        <v>-23</v>
      </c>
      <c r="AD376" s="9">
        <f t="shared" si="73"/>
        <v>26</v>
      </c>
      <c r="AE376" s="9">
        <f>AE374+(0.4*AF376-0.06*(AG379+AG374))</f>
        <v>-1405.38</v>
      </c>
      <c r="AF376" s="1">
        <f>AE379-AE374</f>
        <v>5</v>
      </c>
    </row>
    <row r="377" spans="1:33" ht="15" customHeight="1" x14ac:dyDescent="0.2">
      <c r="A377" s="3">
        <f t="shared" si="69"/>
        <v>45650</v>
      </c>
      <c r="B377" s="6">
        <f t="shared" si="70"/>
        <v>45650</v>
      </c>
      <c r="C377" s="7"/>
      <c r="D377" s="13"/>
      <c r="E377" s="13"/>
      <c r="F377" s="14"/>
      <c r="G377" s="57">
        <f>G374+0.01*(0.6*P376-0.06*(Q378+Q373))</f>
        <v>5.8014000000000001</v>
      </c>
      <c r="H377" s="57">
        <f>H374+0.01*(0.6*M376-0.06*(N378+N373))</f>
        <v>-2.0638000000000001</v>
      </c>
      <c r="I377" s="57">
        <f>I374+0.6*((I379-I374)-360*(I379-I374&gt;0))+(I374+0.6*((I379-I374)-360*(I379-I374&gt;0))&lt;0)*360</f>
        <v>182.03800000000001</v>
      </c>
      <c r="J377" s="58">
        <f>J374+0.6*(J379-J374)</f>
        <v>977</v>
      </c>
      <c r="K377" s="56">
        <v>-23</v>
      </c>
      <c r="L377" s="47">
        <v>25</v>
      </c>
      <c r="M377" s="25"/>
      <c r="P377" s="25"/>
      <c r="S377" s="42"/>
      <c r="T377" s="5">
        <f t="shared" si="65"/>
        <v>-13.173999999999978</v>
      </c>
      <c r="U377" s="5" t="b">
        <f t="shared" si="66"/>
        <v>0</v>
      </c>
      <c r="V377" s="5">
        <f t="shared" si="74"/>
        <v>0</v>
      </c>
      <c r="W377" s="5" t="e">
        <f t="shared" si="67"/>
        <v>#DIV/0!</v>
      </c>
      <c r="X377" s="1" t="e">
        <f t="shared" si="68"/>
        <v>#DIV/0!</v>
      </c>
      <c r="Z377" s="1" t="e">
        <f t="shared" si="75"/>
        <v>#DIV/0!</v>
      </c>
      <c r="AA377" s="1" t="e">
        <f t="shared" si="76"/>
        <v>#DIV/0!</v>
      </c>
      <c r="AB377" s="32">
        <f t="shared" si="71"/>
        <v>45650</v>
      </c>
      <c r="AC377" s="29">
        <f t="shared" si="72"/>
        <v>-23</v>
      </c>
      <c r="AD377" s="9">
        <f t="shared" si="73"/>
        <v>25</v>
      </c>
      <c r="AE377" s="9">
        <f>AE374+(0.6*AF376-0.06*(AG379+AG374))</f>
        <v>-1404.38</v>
      </c>
    </row>
    <row r="378" spans="1:33" ht="15" customHeight="1" x14ac:dyDescent="0.2">
      <c r="A378" s="3">
        <f t="shared" si="69"/>
        <v>45651</v>
      </c>
      <c r="B378" s="6">
        <f t="shared" si="70"/>
        <v>45651</v>
      </c>
      <c r="C378" s="7"/>
      <c r="D378" s="13"/>
      <c r="E378" s="13"/>
      <c r="F378" s="14"/>
      <c r="G378" s="57">
        <f>G374+0.01*(0.8*P376-0.04*(Q378+Q373))</f>
        <v>5.3216000000000001</v>
      </c>
      <c r="H378" s="57">
        <f>H374+0.01*(0.8*M376-0.04*(N378+N373))</f>
        <v>-2.1872000000000003</v>
      </c>
      <c r="I378" s="57">
        <f>I374+0.8*((I379-I374)-360*(I379-I374&gt;0))+(I374+0.8*((I379-I374)-360*(I379-I374&gt;0))&lt;0)*360</f>
        <v>168.864</v>
      </c>
      <c r="J378" s="58">
        <f>J374+0.8*(J379-J374)</f>
        <v>977</v>
      </c>
      <c r="K378" s="56">
        <v>-23</v>
      </c>
      <c r="L378" s="47">
        <v>23</v>
      </c>
      <c r="M378" s="25"/>
      <c r="N378" s="2">
        <f>M381-M376</f>
        <v>2.0000000000000071</v>
      </c>
      <c r="P378" s="25"/>
      <c r="Q378" s="2">
        <f>P381-P376</f>
        <v>-1.9999999999999147</v>
      </c>
      <c r="S378" s="42"/>
      <c r="T378" s="5">
        <f t="shared" si="65"/>
        <v>-13.174000000000007</v>
      </c>
      <c r="U378" s="5" t="b">
        <f t="shared" si="66"/>
        <v>0</v>
      </c>
      <c r="V378" s="5">
        <f t="shared" si="74"/>
        <v>0</v>
      </c>
      <c r="W378" s="5" t="e">
        <f t="shared" si="67"/>
        <v>#DIV/0!</v>
      </c>
      <c r="X378" s="1" t="e">
        <f t="shared" si="68"/>
        <v>#DIV/0!</v>
      </c>
      <c r="Z378" s="1" t="e">
        <f t="shared" si="75"/>
        <v>#DIV/0!</v>
      </c>
      <c r="AA378" s="1" t="e">
        <f t="shared" si="76"/>
        <v>#DIV/0!</v>
      </c>
      <c r="AB378" s="32">
        <f t="shared" si="71"/>
        <v>45651</v>
      </c>
      <c r="AC378" s="29">
        <f t="shared" si="72"/>
        <v>-23</v>
      </c>
      <c r="AD378" s="9">
        <f t="shared" si="73"/>
        <v>23</v>
      </c>
      <c r="AE378" s="9">
        <f>AE374+(0.8*AF376-0.04*(AG379+AG374))</f>
        <v>-1402.92</v>
      </c>
    </row>
    <row r="379" spans="1:33" ht="15" customHeight="1" x14ac:dyDescent="0.2">
      <c r="A379" s="17">
        <f t="shared" si="69"/>
        <v>45652</v>
      </c>
      <c r="B379" s="6">
        <f t="shared" si="70"/>
        <v>45652</v>
      </c>
      <c r="C379" s="7"/>
      <c r="D379" s="13"/>
      <c r="E379" s="13"/>
      <c r="F379" s="14"/>
      <c r="G379" s="55">
        <v>4.84</v>
      </c>
      <c r="H379" s="55">
        <v>-2.31</v>
      </c>
      <c r="I379" s="55">
        <v>155.69</v>
      </c>
      <c r="J379" s="49">
        <v>977</v>
      </c>
      <c r="K379" s="56">
        <v>-23</v>
      </c>
      <c r="L379" s="47">
        <v>21</v>
      </c>
      <c r="M379" s="25"/>
      <c r="P379" s="25"/>
      <c r="S379" s="42"/>
      <c r="T379" s="5">
        <f t="shared" si="65"/>
        <v>-13.174000000000007</v>
      </c>
      <c r="U379" s="5" t="b">
        <f t="shared" si="66"/>
        <v>0</v>
      </c>
      <c r="V379" s="5">
        <f t="shared" si="74"/>
        <v>0</v>
      </c>
      <c r="W379" s="5" t="e">
        <f t="shared" si="67"/>
        <v>#DIV/0!</v>
      </c>
      <c r="X379" s="1" t="e">
        <f t="shared" si="68"/>
        <v>#DIV/0!</v>
      </c>
      <c r="Z379" s="1" t="e">
        <f t="shared" si="75"/>
        <v>#DIV/0!</v>
      </c>
      <c r="AA379" s="1" t="e">
        <f t="shared" si="76"/>
        <v>#DIV/0!</v>
      </c>
      <c r="AB379" s="32">
        <f t="shared" si="71"/>
        <v>45652</v>
      </c>
      <c r="AC379" s="29">
        <f t="shared" si="72"/>
        <v>-23</v>
      </c>
      <c r="AD379" s="9">
        <f t="shared" si="73"/>
        <v>21</v>
      </c>
      <c r="AE379" s="1">
        <f>SIGN(AC379)*(ABS(AC379)*60+AD379)+(AC379=0)*AD379</f>
        <v>-1401</v>
      </c>
      <c r="AG379" s="1">
        <f>AF381-AF376</f>
        <v>11</v>
      </c>
    </row>
    <row r="380" spans="1:33" ht="15" customHeight="1" x14ac:dyDescent="0.2">
      <c r="A380" s="3">
        <f t="shared" si="69"/>
        <v>45653</v>
      </c>
      <c r="B380" s="6">
        <f t="shared" si="70"/>
        <v>45653</v>
      </c>
      <c r="C380" s="7"/>
      <c r="D380" s="13"/>
      <c r="E380" s="13"/>
      <c r="F380" s="14"/>
      <c r="G380" s="57">
        <f>G379+0.01*(0.2*P381-0.04*(Q383+Q378))</f>
        <v>4.3591999999999995</v>
      </c>
      <c r="H380" s="57">
        <f>H379+0.01*(0.2*M381-0.04*(N383+N378))</f>
        <v>-2.4308000000000001</v>
      </c>
      <c r="I380" s="57">
        <f>I379+0.2*((I384-I379)-360*(I384-I379&gt;0))+(I379+0.2*((I384-I379)-360*(I384-I379&gt;0))&lt;0)*360</f>
        <v>142.52000000000001</v>
      </c>
      <c r="J380" s="58">
        <f>J379+0.2*(J384-J379)</f>
        <v>977</v>
      </c>
      <c r="K380" s="56">
        <v>-23</v>
      </c>
      <c r="L380" s="47">
        <v>19</v>
      </c>
      <c r="M380" s="25"/>
      <c r="O380" s="2">
        <f>N383-N378</f>
        <v>-2.0000000000000071</v>
      </c>
      <c r="P380" s="25"/>
      <c r="S380" s="42"/>
      <c r="T380" s="5">
        <f t="shared" si="65"/>
        <v>-13.169999999999987</v>
      </c>
      <c r="U380" s="5" t="b">
        <f t="shared" si="66"/>
        <v>0</v>
      </c>
      <c r="V380" s="5">
        <f t="shared" si="74"/>
        <v>0</v>
      </c>
      <c r="W380" s="5" t="e">
        <f t="shared" si="67"/>
        <v>#DIV/0!</v>
      </c>
      <c r="X380" s="1" t="e">
        <f t="shared" si="68"/>
        <v>#DIV/0!</v>
      </c>
      <c r="Z380" s="1" t="e">
        <f t="shared" si="75"/>
        <v>#DIV/0!</v>
      </c>
      <c r="AA380" s="1" t="e">
        <f t="shared" si="76"/>
        <v>#DIV/0!</v>
      </c>
      <c r="AB380" s="32">
        <f t="shared" si="71"/>
        <v>45653</v>
      </c>
      <c r="AC380" s="29">
        <f t="shared" si="72"/>
        <v>-23</v>
      </c>
      <c r="AD380" s="35">
        <f t="shared" si="73"/>
        <v>19</v>
      </c>
    </row>
    <row r="381" spans="1:33" ht="15" customHeight="1" x14ac:dyDescent="0.2">
      <c r="A381" s="3">
        <f t="shared" si="69"/>
        <v>45654</v>
      </c>
      <c r="B381" s="6">
        <f t="shared" si="70"/>
        <v>45654</v>
      </c>
      <c r="C381" s="7"/>
      <c r="D381" s="13"/>
      <c r="E381" s="13"/>
      <c r="F381" s="14"/>
      <c r="G381" s="57">
        <f>G379+0.01*(0.4*P381-0.06*(Q383+Q378))</f>
        <v>3.8777999999999997</v>
      </c>
      <c r="H381" s="57">
        <f>H379+0.01*(0.4*M381-0.06*(N383+N378))</f>
        <v>-2.5512000000000001</v>
      </c>
      <c r="I381" s="57">
        <f>I379+0.4*((I384-I379)-360*(I384-I379&gt;0))+(I379+0.4*((I384-I379)-360*(I384-I379&gt;0))&lt;0)*360</f>
        <v>129.35</v>
      </c>
      <c r="J381" s="58">
        <f>J379+0.4*(J384-J379)</f>
        <v>977</v>
      </c>
      <c r="K381" s="56">
        <v>-23</v>
      </c>
      <c r="L381" s="47">
        <v>16</v>
      </c>
      <c r="M381" s="25">
        <f>(H384-H379)*100</f>
        <v>-60.000000000000007</v>
      </c>
      <c r="P381" s="25">
        <f>100*(G384-G379)</f>
        <v>-240.99999999999997</v>
      </c>
      <c r="S381" s="41">
        <f>((I384-I379)*100-36000*(I384-I379&gt;0))</f>
        <v>-6584.9999999999991</v>
      </c>
      <c r="T381" s="5">
        <f t="shared" si="65"/>
        <v>-13.170000000000016</v>
      </c>
      <c r="U381" s="5" t="b">
        <f t="shared" si="66"/>
        <v>0</v>
      </c>
      <c r="V381" s="5">
        <f t="shared" si="74"/>
        <v>0</v>
      </c>
      <c r="W381" s="5" t="e">
        <f t="shared" si="67"/>
        <v>#DIV/0!</v>
      </c>
      <c r="X381" s="1" t="e">
        <f t="shared" si="68"/>
        <v>#DIV/0!</v>
      </c>
      <c r="Z381" s="1" t="e">
        <f t="shared" si="75"/>
        <v>#DIV/0!</v>
      </c>
      <c r="AA381" s="1" t="e">
        <f t="shared" si="76"/>
        <v>#DIV/0!</v>
      </c>
      <c r="AB381" s="32">
        <f t="shared" si="71"/>
        <v>45654</v>
      </c>
      <c r="AC381" s="29">
        <f t="shared" si="72"/>
        <v>-23</v>
      </c>
      <c r="AD381" s="9">
        <f t="shared" si="73"/>
        <v>16</v>
      </c>
      <c r="AF381" s="1">
        <f>AE384-AE379</f>
        <v>16</v>
      </c>
    </row>
    <row r="382" spans="1:33" ht="15" customHeight="1" x14ac:dyDescent="0.2">
      <c r="A382" s="3">
        <f t="shared" si="69"/>
        <v>45655</v>
      </c>
      <c r="B382" s="6">
        <f t="shared" si="70"/>
        <v>45655</v>
      </c>
      <c r="C382" s="7"/>
      <c r="D382" s="13"/>
      <c r="E382" s="13"/>
      <c r="F382" s="14"/>
      <c r="G382" s="57">
        <f>G379+0.01*(0.6*P381-0.06*(Q383+Q378))</f>
        <v>3.3958000000000004</v>
      </c>
      <c r="H382" s="57">
        <f>H379+0.01*(0.6*M381-0.06*(N383+N378))</f>
        <v>-2.6711999999999998</v>
      </c>
      <c r="I382" s="57">
        <f>I379+0.6*((I384-I379)-360*(I384-I379&gt;0))+(I379+0.6*((I384-I379)-360*(I384-I379&gt;0))&lt;0)*360</f>
        <v>116.18</v>
      </c>
      <c r="J382" s="58">
        <f>J379+0.6*(J384-J379)</f>
        <v>977</v>
      </c>
      <c r="K382" s="56">
        <v>-23</v>
      </c>
      <c r="L382" s="47">
        <v>13</v>
      </c>
      <c r="M382" s="25"/>
      <c r="P382" s="25"/>
      <c r="S382" s="42"/>
      <c r="T382" s="5">
        <f t="shared" si="65"/>
        <v>-13.169999999999987</v>
      </c>
      <c r="U382" s="5" t="b">
        <f t="shared" si="66"/>
        <v>0</v>
      </c>
      <c r="V382" s="5">
        <f t="shared" si="74"/>
        <v>0</v>
      </c>
      <c r="W382" s="5" t="e">
        <f t="shared" si="67"/>
        <v>#DIV/0!</v>
      </c>
      <c r="X382" s="1" t="e">
        <f t="shared" si="68"/>
        <v>#DIV/0!</v>
      </c>
      <c r="Z382" s="1" t="e">
        <f t="shared" si="75"/>
        <v>#DIV/0!</v>
      </c>
      <c r="AA382" s="1" t="e">
        <f t="shared" si="76"/>
        <v>#DIV/0!</v>
      </c>
      <c r="AB382" s="32">
        <f t="shared" si="71"/>
        <v>45655</v>
      </c>
      <c r="AC382" s="29">
        <f t="shared" si="72"/>
        <v>-23</v>
      </c>
      <c r="AD382" s="35">
        <f t="shared" si="73"/>
        <v>13</v>
      </c>
    </row>
    <row r="383" spans="1:33" ht="15" customHeight="1" x14ac:dyDescent="0.2">
      <c r="A383" s="3">
        <f t="shared" si="69"/>
        <v>45656</v>
      </c>
      <c r="B383" s="6">
        <f t="shared" si="70"/>
        <v>45656</v>
      </c>
      <c r="C383" s="21"/>
      <c r="D383" s="22"/>
      <c r="E383" s="22"/>
      <c r="F383" s="21"/>
      <c r="G383" s="57">
        <f>G379+0.01*(0.8*P381-0.04*(Q383+Q378))</f>
        <v>2.9131999999999998</v>
      </c>
      <c r="H383" s="57">
        <f>H379+0.01*(0.8*M381-0.04*(N383+N378))</f>
        <v>-2.7907999999999999</v>
      </c>
      <c r="I383" s="57">
        <f>I379+0.8*((I384-I379)-360*(I384-I379&gt;0))+(I379+0.8*((I384-I379)-360*(I384-I379&gt;0))&lt;0)*360</f>
        <v>103.00999999999999</v>
      </c>
      <c r="J383" s="58">
        <f>J379+0.8*(J384-J379)</f>
        <v>977</v>
      </c>
      <c r="K383" s="56">
        <v>-23</v>
      </c>
      <c r="L383" s="47">
        <v>9</v>
      </c>
      <c r="M383" s="25"/>
      <c r="N383" s="2">
        <f>M386-M381</f>
        <v>0</v>
      </c>
      <c r="P383" s="25"/>
      <c r="Q383" s="2">
        <f>P386-P381</f>
        <v>-1.0000000000000568</v>
      </c>
      <c r="S383" s="42"/>
      <c r="T383" s="5">
        <f t="shared" si="65"/>
        <v>-13.170000000000016</v>
      </c>
      <c r="U383" s="5" t="b">
        <f t="shared" si="66"/>
        <v>0</v>
      </c>
      <c r="V383" s="5">
        <f t="shared" si="74"/>
        <v>0</v>
      </c>
      <c r="W383" s="5" t="e">
        <f t="shared" si="67"/>
        <v>#DIV/0!</v>
      </c>
      <c r="X383" s="1" t="e">
        <f t="shared" si="68"/>
        <v>#DIV/0!</v>
      </c>
      <c r="Z383" s="1" t="e">
        <f t="shared" si="75"/>
        <v>#DIV/0!</v>
      </c>
      <c r="AA383" s="1" t="e">
        <f t="shared" si="76"/>
        <v>#DIV/0!</v>
      </c>
      <c r="AB383" s="32">
        <f t="shared" si="71"/>
        <v>45656</v>
      </c>
      <c r="AC383" s="29">
        <f t="shared" si="72"/>
        <v>-23</v>
      </c>
      <c r="AD383" s="35">
        <f t="shared" si="73"/>
        <v>9</v>
      </c>
    </row>
    <row r="384" spans="1:33" ht="13.2" customHeight="1" x14ac:dyDescent="0.2">
      <c r="A384" s="17">
        <f t="shared" si="69"/>
        <v>45657</v>
      </c>
      <c r="B384" s="11">
        <f t="shared" si="70"/>
        <v>45657</v>
      </c>
      <c r="G384" s="59">
        <v>2.4300000000000002</v>
      </c>
      <c r="H384" s="59">
        <v>-2.91</v>
      </c>
      <c r="I384" s="59">
        <v>89.84</v>
      </c>
      <c r="J384" s="60">
        <v>977</v>
      </c>
      <c r="K384" s="61">
        <v>-23</v>
      </c>
      <c r="L384" s="48">
        <v>5</v>
      </c>
      <c r="M384" s="25"/>
      <c r="P384" s="25"/>
      <c r="S384" s="42"/>
      <c r="T384" s="5">
        <f t="shared" si="65"/>
        <v>-13.169999999999987</v>
      </c>
      <c r="U384" s="5" t="b">
        <f t="shared" si="66"/>
        <v>0</v>
      </c>
      <c r="V384" s="5">
        <f t="shared" si="74"/>
        <v>0</v>
      </c>
      <c r="W384" s="5" t="e">
        <f t="shared" si="67"/>
        <v>#DIV/0!</v>
      </c>
      <c r="X384" s="1" t="e">
        <f t="shared" si="68"/>
        <v>#DIV/0!</v>
      </c>
      <c r="Z384" s="1" t="e">
        <f t="shared" si="75"/>
        <v>#DIV/0!</v>
      </c>
      <c r="AA384" s="1" t="e">
        <f t="shared" si="76"/>
        <v>#DIV/0!</v>
      </c>
      <c r="AB384" s="32">
        <f t="shared" si="71"/>
        <v>45657</v>
      </c>
      <c r="AC384" s="29">
        <f t="shared" si="72"/>
        <v>-23</v>
      </c>
      <c r="AD384" s="9">
        <f t="shared" si="73"/>
        <v>5</v>
      </c>
      <c r="AE384" s="1">
        <f>SIGN(AC384)*(ABS(AC384)*60+AD384)+(AC384=0)*AD384</f>
        <v>-1385</v>
      </c>
    </row>
    <row r="385" spans="1:30" x14ac:dyDescent="0.2">
      <c r="A385" s="3">
        <f t="shared" si="69"/>
        <v>45658</v>
      </c>
      <c r="B385" s="11">
        <f t="shared" si="70"/>
        <v>45658</v>
      </c>
      <c r="G385" s="57">
        <f>G384+0.01*(0.2*P386-0.04*(Q388+Q383))</f>
        <v>1.9464000000000001</v>
      </c>
      <c r="H385" s="57">
        <f>H384+0.01*(0.2*M386-0.04*(N388+N383))</f>
        <v>-3.0300000000000002</v>
      </c>
      <c r="I385" s="57">
        <f>I384+0.2*((I389-I384)-360*(I389-I384&gt;0))+(I384+0.2*((I389-I384)-360*(I389-I384&gt;0))&lt;0)*360</f>
        <v>76.67</v>
      </c>
      <c r="J385" s="58">
        <f>J384+0.2*(J389-J384)</f>
        <v>977</v>
      </c>
      <c r="K385" s="61">
        <v>-23</v>
      </c>
      <c r="L385" s="48">
        <v>0</v>
      </c>
      <c r="M385" s="25"/>
      <c r="P385" s="25"/>
      <c r="S385" s="42"/>
      <c r="T385" s="5">
        <f t="shared" si="65"/>
        <v>-13.170000000000002</v>
      </c>
      <c r="U385" s="5" t="b">
        <f t="shared" si="66"/>
        <v>0</v>
      </c>
      <c r="V385" s="5">
        <f t="shared" si="74"/>
        <v>0</v>
      </c>
      <c r="W385" s="5" t="e">
        <f t="shared" si="67"/>
        <v>#DIV/0!</v>
      </c>
      <c r="X385" s="1" t="e">
        <f t="shared" si="68"/>
        <v>#DIV/0!</v>
      </c>
      <c r="Z385" s="1" t="e">
        <f t="shared" si="75"/>
        <v>#DIV/0!</v>
      </c>
      <c r="AA385" s="1" t="e">
        <f t="shared" si="76"/>
        <v>#DIV/0!</v>
      </c>
      <c r="AC385" s="29">
        <f t="shared" si="72"/>
        <v>-23</v>
      </c>
      <c r="AD385" s="9">
        <f t="shared" si="73"/>
        <v>0</v>
      </c>
    </row>
    <row r="386" spans="1:30" x14ac:dyDescent="0.2">
      <c r="A386" s="3">
        <f t="shared" si="69"/>
        <v>45659</v>
      </c>
      <c r="B386" s="11">
        <f t="shared" si="70"/>
        <v>45659</v>
      </c>
      <c r="G386" s="57">
        <f>G384+0.01*(0.4*P386-0.06*(Q388+Q383))</f>
        <v>1.4626000000000001</v>
      </c>
      <c r="H386" s="57">
        <f>H384+0.01*(0.4*M386-0.06*(N388+N383))</f>
        <v>-3.1500000000000004</v>
      </c>
      <c r="I386" s="57">
        <f>I384+0.4*((I389-I384)-360*(I389-I384&gt;0))+(I384+0.4*((I389-I384)-360*(I389-I384&gt;0))&lt;0)*360</f>
        <v>63.5</v>
      </c>
      <c r="J386" s="58">
        <f>J384+0.4*(J389-J384)</f>
        <v>977</v>
      </c>
      <c r="K386" s="62"/>
      <c r="M386" s="25">
        <v>-60</v>
      </c>
      <c r="P386" s="25">
        <f>100*(G389-G384)</f>
        <v>-242.00000000000003</v>
      </c>
      <c r="S386" s="41">
        <f>((I389-I384)*100-36000*(I389-I384&gt;0))</f>
        <v>-6585.0000000000009</v>
      </c>
      <c r="T386" s="5">
        <f t="shared" si="65"/>
        <v>-13.170000000000002</v>
      </c>
      <c r="U386" s="5" t="b">
        <f t="shared" si="66"/>
        <v>0</v>
      </c>
      <c r="V386" s="5">
        <f t="shared" si="74"/>
        <v>0</v>
      </c>
      <c r="W386" s="5" t="e">
        <f t="shared" si="67"/>
        <v>#DIV/0!</v>
      </c>
      <c r="X386" s="1" t="e">
        <f t="shared" si="68"/>
        <v>#DIV/0!</v>
      </c>
      <c r="Z386" s="1" t="e">
        <f t="shared" si="75"/>
        <v>#DIV/0!</v>
      </c>
      <c r="AA386" s="1" t="e">
        <f t="shared" si="76"/>
        <v>#DIV/0!</v>
      </c>
      <c r="AC386" s="29">
        <f t="shared" si="72"/>
        <v>0</v>
      </c>
      <c r="AD386" s="9">
        <f t="shared" si="73"/>
        <v>0</v>
      </c>
    </row>
    <row r="387" spans="1:30" x14ac:dyDescent="0.2">
      <c r="A387" s="3">
        <f t="shared" si="69"/>
        <v>45660</v>
      </c>
      <c r="B387" s="11">
        <f t="shared" si="70"/>
        <v>45660</v>
      </c>
      <c r="G387" s="57">
        <f>G384+0.01*(0.6*P386-0.06*(Q388+Q383))</f>
        <v>0.97859999999999991</v>
      </c>
      <c r="H387" s="57">
        <f>H384+0.01*(0.6*M386-0.06*(N388+N383))</f>
        <v>-3.27</v>
      </c>
      <c r="I387" s="57">
        <f>I384+0.6*((I389-I384)-360*(I389-I384&gt;0))+(I384+0.6*((I389-I384)-360*(I389-I384&gt;0))&lt;0)*360</f>
        <v>50.33</v>
      </c>
      <c r="J387" s="58">
        <f>J384+0.6*(J389-J384)</f>
        <v>977</v>
      </c>
      <c r="K387" s="62"/>
      <c r="M387" s="25"/>
      <c r="P387" s="25"/>
      <c r="S387" s="42"/>
      <c r="T387" s="5">
        <f t="shared" si="65"/>
        <v>-13.170000000000002</v>
      </c>
      <c r="U387" s="5" t="b">
        <f t="shared" si="66"/>
        <v>0</v>
      </c>
      <c r="V387" s="5">
        <f t="shared" si="74"/>
        <v>0</v>
      </c>
      <c r="W387" s="5" t="e">
        <f t="shared" si="67"/>
        <v>#DIV/0!</v>
      </c>
      <c r="X387" s="1" t="e">
        <f t="shared" si="68"/>
        <v>#DIV/0!</v>
      </c>
      <c r="Z387" s="1" t="e">
        <f t="shared" si="75"/>
        <v>#DIV/0!</v>
      </c>
      <c r="AA387" s="1" t="e">
        <f t="shared" si="76"/>
        <v>#DIV/0!</v>
      </c>
      <c r="AC387" s="29">
        <f t="shared" si="72"/>
        <v>0</v>
      </c>
      <c r="AD387" s="9">
        <f t="shared" si="73"/>
        <v>0</v>
      </c>
    </row>
    <row r="388" spans="1:30" x14ac:dyDescent="0.2">
      <c r="A388" s="3">
        <f t="shared" si="69"/>
        <v>45661</v>
      </c>
      <c r="B388" s="11">
        <f t="shared" si="70"/>
        <v>45661</v>
      </c>
      <c r="G388" s="57">
        <f>G384+0.01*(0.8*P386-0.04*(Q388+Q383))</f>
        <v>0.49439999999999973</v>
      </c>
      <c r="H388" s="57">
        <f>H384+0.01*(0.8*M386-0.04*(N388+N383))</f>
        <v>-3.39</v>
      </c>
      <c r="I388" s="57">
        <f>I384+0.8*((I389-I384)-360*(I389-I384&gt;0))+(I384+0.8*((I389-I384)-360*(I389-I384&gt;0))&lt;0)*360</f>
        <v>37.159999999999997</v>
      </c>
      <c r="J388" s="58">
        <f>J384+0.8*(J389-J384)</f>
        <v>977</v>
      </c>
      <c r="K388" s="62"/>
      <c r="M388" s="25"/>
      <c r="P388" s="25"/>
      <c r="S388" s="42"/>
      <c r="T388" s="5">
        <f t="shared" si="65"/>
        <v>-13.170000000000002</v>
      </c>
      <c r="U388" s="5" t="b">
        <f t="shared" si="66"/>
        <v>0</v>
      </c>
      <c r="V388" s="5">
        <f t="shared" si="74"/>
        <v>0</v>
      </c>
      <c r="W388" s="5" t="e">
        <f t="shared" ref="W388" si="77">-((I388-360)/V388*24-9)</f>
        <v>#DIV/0!</v>
      </c>
      <c r="X388" s="1" t="e">
        <f t="shared" si="68"/>
        <v>#DIV/0!</v>
      </c>
      <c r="Z388" s="1" t="e">
        <f t="shared" si="75"/>
        <v>#DIV/0!</v>
      </c>
      <c r="AA388" s="1" t="e">
        <f t="shared" si="76"/>
        <v>#DIV/0!</v>
      </c>
      <c r="AC388" s="29">
        <f t="shared" si="72"/>
        <v>0</v>
      </c>
      <c r="AD388" s="9">
        <f t="shared" si="73"/>
        <v>0</v>
      </c>
    </row>
    <row r="389" spans="1:30" x14ac:dyDescent="0.2">
      <c r="A389" s="17">
        <f t="shared" si="69"/>
        <v>45662</v>
      </c>
      <c r="B389" s="11">
        <f t="shared" si="70"/>
        <v>45662</v>
      </c>
      <c r="G389" s="59">
        <v>0.01</v>
      </c>
      <c r="H389" s="59">
        <v>-3.49</v>
      </c>
      <c r="I389" s="59">
        <v>23.99</v>
      </c>
      <c r="J389" s="60">
        <v>977</v>
      </c>
      <c r="K389" s="63">
        <v>-22</v>
      </c>
      <c r="L389" s="50">
        <v>31</v>
      </c>
      <c r="M389" s="25"/>
      <c r="P389" s="25"/>
      <c r="S389" s="42"/>
      <c r="AC389" s="29"/>
      <c r="AD389" s="9"/>
    </row>
    <row r="390" spans="1:30" x14ac:dyDescent="0.2">
      <c r="AC390" s="29"/>
      <c r="AD390" s="9"/>
    </row>
    <row r="391" spans="1:30" x14ac:dyDescent="0.2">
      <c r="AC391" s="29"/>
      <c r="AD391" s="9"/>
    </row>
    <row r="392" spans="1:30" x14ac:dyDescent="0.2">
      <c r="AC392" s="29"/>
      <c r="AD392" s="10"/>
    </row>
    <row r="393" spans="1:30" x14ac:dyDescent="0.2">
      <c r="AC393" s="29"/>
      <c r="AD393" s="10"/>
    </row>
    <row r="394" spans="1:30" x14ac:dyDescent="0.2">
      <c r="AC394" s="29"/>
      <c r="AD394" s="10"/>
    </row>
    <row r="395" spans="1:30" x14ac:dyDescent="0.2">
      <c r="AC395" s="29"/>
      <c r="AD395" s="10"/>
    </row>
    <row r="396" spans="1:30" x14ac:dyDescent="0.2">
      <c r="AC396" s="29"/>
      <c r="AD396" s="10"/>
    </row>
    <row r="397" spans="1:30" x14ac:dyDescent="0.2">
      <c r="AC397" s="29"/>
      <c r="AD397" s="10"/>
    </row>
    <row r="398" spans="1:30" x14ac:dyDescent="0.2">
      <c r="AC398" s="29"/>
      <c r="AD398" s="10"/>
    </row>
    <row r="399" spans="1:30" x14ac:dyDescent="0.2">
      <c r="AC399" s="29"/>
      <c r="AD399" s="10"/>
    </row>
    <row r="400" spans="1:30" x14ac:dyDescent="0.2">
      <c r="AC400" s="29"/>
      <c r="AD400" s="10"/>
    </row>
    <row r="401" spans="29:30" x14ac:dyDescent="0.2">
      <c r="AC401" s="29"/>
      <c r="AD401" s="10"/>
    </row>
    <row r="402" spans="29:30" x14ac:dyDescent="0.2">
      <c r="AC402" s="29"/>
      <c r="AD402" s="10"/>
    </row>
    <row r="403" spans="29:30" x14ac:dyDescent="0.2">
      <c r="AC403" s="29"/>
      <c r="AD403" s="10"/>
    </row>
    <row r="404" spans="29:30" x14ac:dyDescent="0.2">
      <c r="AC404" s="29"/>
      <c r="AD404" s="10"/>
    </row>
    <row r="405" spans="29:30" x14ac:dyDescent="0.2">
      <c r="AC405" s="29"/>
      <c r="AD405" s="10"/>
    </row>
    <row r="406" spans="29:30" x14ac:dyDescent="0.2">
      <c r="AC406" s="29"/>
      <c r="AD406" s="10"/>
    </row>
    <row r="407" spans="29:30" x14ac:dyDescent="0.2">
      <c r="AC407" s="29"/>
      <c r="AD407" s="10"/>
    </row>
    <row r="408" spans="29:30" x14ac:dyDescent="0.2">
      <c r="AC408" s="29"/>
      <c r="AD408" s="10"/>
    </row>
    <row r="409" spans="29:30" x14ac:dyDescent="0.2">
      <c r="AC409" s="29"/>
      <c r="AD409" s="10"/>
    </row>
    <row r="410" spans="29:30" x14ac:dyDescent="0.2">
      <c r="AC410" s="29"/>
      <c r="AD410" s="10"/>
    </row>
    <row r="411" spans="29:30" x14ac:dyDescent="0.2">
      <c r="AC411" s="29"/>
      <c r="AD411" s="10"/>
    </row>
    <row r="412" spans="29:30" x14ac:dyDescent="0.2">
      <c r="AC412" s="29"/>
      <c r="AD412" s="10"/>
    </row>
    <row r="413" spans="29:30" x14ac:dyDescent="0.2">
      <c r="AC413" s="29"/>
      <c r="AD413" s="10"/>
    </row>
    <row r="414" spans="29:30" x14ac:dyDescent="0.2">
      <c r="AC414" s="29"/>
      <c r="AD414" s="10"/>
    </row>
    <row r="415" spans="29:30" x14ac:dyDescent="0.2">
      <c r="AC415" s="29"/>
      <c r="AD415" s="10"/>
    </row>
    <row r="416" spans="29:30" x14ac:dyDescent="0.2">
      <c r="AC416" s="29"/>
      <c r="AD416" s="10"/>
    </row>
    <row r="417" spans="29:30" x14ac:dyDescent="0.2">
      <c r="AC417" s="29"/>
      <c r="AD417" s="10"/>
    </row>
    <row r="418" spans="29:30" x14ac:dyDescent="0.2">
      <c r="AC418" s="29"/>
      <c r="AD418" s="10"/>
    </row>
    <row r="419" spans="29:30" x14ac:dyDescent="0.2">
      <c r="AC419" s="29"/>
      <c r="AD419" s="10"/>
    </row>
    <row r="420" spans="29:30" x14ac:dyDescent="0.2">
      <c r="AC420" s="29"/>
      <c r="AD420" s="10"/>
    </row>
    <row r="421" spans="29:30" x14ac:dyDescent="0.2">
      <c r="AC421" s="29"/>
      <c r="AD421" s="10"/>
    </row>
    <row r="422" spans="29:30" x14ac:dyDescent="0.2">
      <c r="AC422" s="29"/>
      <c r="AD422" s="10"/>
    </row>
    <row r="423" spans="29:30" x14ac:dyDescent="0.2">
      <c r="AC423" s="29"/>
      <c r="AD423" s="10"/>
    </row>
    <row r="424" spans="29:30" x14ac:dyDescent="0.2">
      <c r="AC424" s="29"/>
      <c r="AD424" s="10"/>
    </row>
    <row r="425" spans="29:30" x14ac:dyDescent="0.2">
      <c r="AC425" s="29"/>
      <c r="AD425" s="10"/>
    </row>
    <row r="426" spans="29:30" x14ac:dyDescent="0.2">
      <c r="AC426" s="29"/>
      <c r="AD426" s="10"/>
    </row>
    <row r="427" spans="29:30" x14ac:dyDescent="0.2">
      <c r="AC427" s="29"/>
      <c r="AD427" s="10"/>
    </row>
    <row r="428" spans="29:30" x14ac:dyDescent="0.2">
      <c r="AC428" s="29"/>
      <c r="AD428" s="10"/>
    </row>
    <row r="429" spans="29:30" x14ac:dyDescent="0.2">
      <c r="AC429" s="29"/>
      <c r="AD429" s="10"/>
    </row>
    <row r="430" spans="29:30" x14ac:dyDescent="0.2">
      <c r="AC430" s="29"/>
      <c r="AD430" s="10"/>
    </row>
    <row r="431" spans="29:30" x14ac:dyDescent="0.2">
      <c r="AC431" s="29"/>
      <c r="AD431" s="10"/>
    </row>
    <row r="432" spans="29:30" x14ac:dyDescent="0.2">
      <c r="AC432" s="29"/>
      <c r="AD432" s="10"/>
    </row>
    <row r="433" spans="29:30" x14ac:dyDescent="0.2">
      <c r="AC433" s="29"/>
      <c r="AD433" s="10"/>
    </row>
    <row r="434" spans="29:30" x14ac:dyDescent="0.2">
      <c r="AC434" s="29"/>
      <c r="AD434" s="10"/>
    </row>
    <row r="435" spans="29:30" x14ac:dyDescent="0.2">
      <c r="AC435" s="29"/>
      <c r="AD435" s="10"/>
    </row>
    <row r="436" spans="29:30" x14ac:dyDescent="0.2">
      <c r="AC436" s="29"/>
      <c r="AD436" s="10"/>
    </row>
    <row r="437" spans="29:30" x14ac:dyDescent="0.2">
      <c r="AC437" s="29"/>
      <c r="AD437" s="10"/>
    </row>
    <row r="438" spans="29:30" x14ac:dyDescent="0.2">
      <c r="AC438" s="29"/>
      <c r="AD438" s="10"/>
    </row>
    <row r="439" spans="29:30" x14ac:dyDescent="0.2">
      <c r="AC439" s="29"/>
      <c r="AD439" s="10"/>
    </row>
    <row r="440" spans="29:30" x14ac:dyDescent="0.2">
      <c r="AC440" s="29"/>
      <c r="AD440" s="10"/>
    </row>
    <row r="441" spans="29:30" x14ac:dyDescent="0.2">
      <c r="AC441" s="29"/>
      <c r="AD441" s="10"/>
    </row>
    <row r="442" spans="29:30" x14ac:dyDescent="0.2">
      <c r="AC442" s="29"/>
      <c r="AD442" s="10"/>
    </row>
    <row r="443" spans="29:30" x14ac:dyDescent="0.2">
      <c r="AC443" s="29"/>
      <c r="AD443" s="10"/>
    </row>
    <row r="444" spans="29:30" x14ac:dyDescent="0.2">
      <c r="AC444" s="29"/>
      <c r="AD444" s="10"/>
    </row>
    <row r="445" spans="29:30" x14ac:dyDescent="0.2">
      <c r="AC445" s="29"/>
      <c r="AD445" s="10"/>
    </row>
    <row r="446" spans="29:30" x14ac:dyDescent="0.2">
      <c r="AC446" s="29"/>
      <c r="AD446" s="10"/>
    </row>
    <row r="447" spans="29:30" x14ac:dyDescent="0.2">
      <c r="AC447" s="29"/>
      <c r="AD447" s="10"/>
    </row>
    <row r="448" spans="29:30" x14ac:dyDescent="0.2">
      <c r="AC448" s="29"/>
      <c r="AD448" s="10"/>
    </row>
    <row r="449" spans="29:30" x14ac:dyDescent="0.2">
      <c r="AC449" s="29"/>
      <c r="AD449" s="10"/>
    </row>
    <row r="450" spans="29:30" x14ac:dyDescent="0.2">
      <c r="AC450" s="29"/>
      <c r="AD450" s="10"/>
    </row>
    <row r="451" spans="29:30" x14ac:dyDescent="0.2">
      <c r="AC451" s="29"/>
      <c r="AD451" s="10"/>
    </row>
    <row r="452" spans="29:30" x14ac:dyDescent="0.2">
      <c r="AC452" s="29"/>
      <c r="AD452" s="10"/>
    </row>
    <row r="453" spans="29:30" x14ac:dyDescent="0.2">
      <c r="AC453" s="29"/>
      <c r="AD453" s="10"/>
    </row>
    <row r="454" spans="29:30" x14ac:dyDescent="0.2">
      <c r="AC454" s="29"/>
      <c r="AD454" s="10"/>
    </row>
    <row r="455" spans="29:30" x14ac:dyDescent="0.2">
      <c r="AC455" s="29"/>
      <c r="AD455" s="10"/>
    </row>
    <row r="456" spans="29:30" x14ac:dyDescent="0.2">
      <c r="AC456" s="29"/>
      <c r="AD456" s="10"/>
    </row>
    <row r="457" spans="29:30" x14ac:dyDescent="0.2">
      <c r="AC457" s="29"/>
      <c r="AD457" s="10"/>
    </row>
    <row r="458" spans="29:30" x14ac:dyDescent="0.2">
      <c r="AC458" s="29"/>
      <c r="AD458" s="10"/>
    </row>
    <row r="459" spans="29:30" x14ac:dyDescent="0.2">
      <c r="AC459" s="29"/>
      <c r="AD459" s="10"/>
    </row>
    <row r="460" spans="29:30" x14ac:dyDescent="0.2">
      <c r="AC460" s="29"/>
      <c r="AD460" s="10"/>
    </row>
    <row r="461" spans="29:30" x14ac:dyDescent="0.2">
      <c r="AC461" s="29"/>
      <c r="AD461" s="10"/>
    </row>
    <row r="462" spans="29:30" x14ac:dyDescent="0.2">
      <c r="AC462" s="29"/>
      <c r="AD462" s="10"/>
    </row>
    <row r="463" spans="29:30" x14ac:dyDescent="0.2">
      <c r="AC463" s="29"/>
      <c r="AD463" s="10"/>
    </row>
    <row r="464" spans="29:30" x14ac:dyDescent="0.2">
      <c r="AC464" s="29"/>
      <c r="AD464" s="10"/>
    </row>
    <row r="465" spans="29:30" x14ac:dyDescent="0.2">
      <c r="AC465" s="29"/>
      <c r="AD465" s="10"/>
    </row>
    <row r="466" spans="29:30" x14ac:dyDescent="0.2">
      <c r="AC466" s="29"/>
      <c r="AD466" s="10"/>
    </row>
    <row r="467" spans="29:30" x14ac:dyDescent="0.2">
      <c r="AC467" s="29"/>
      <c r="AD467" s="10"/>
    </row>
    <row r="468" spans="29:30" x14ac:dyDescent="0.2">
      <c r="AC468" s="29"/>
      <c r="AD468" s="10"/>
    </row>
    <row r="469" spans="29:30" x14ac:dyDescent="0.2">
      <c r="AC469" s="29"/>
      <c r="AD469" s="10"/>
    </row>
    <row r="470" spans="29:30" x14ac:dyDescent="0.2">
      <c r="AC470" s="29"/>
      <c r="AD470" s="10"/>
    </row>
    <row r="471" spans="29:30" x14ac:dyDescent="0.2">
      <c r="AC471" s="29"/>
      <c r="AD471" s="10"/>
    </row>
    <row r="472" spans="29:30" x14ac:dyDescent="0.2">
      <c r="AC472" s="29"/>
      <c r="AD472" s="10"/>
    </row>
    <row r="473" spans="29:30" x14ac:dyDescent="0.2">
      <c r="AC473" s="29"/>
      <c r="AD473" s="10"/>
    </row>
    <row r="474" spans="29:30" x14ac:dyDescent="0.2">
      <c r="AC474" s="29"/>
      <c r="AD474" s="10"/>
    </row>
    <row r="475" spans="29:30" x14ac:dyDescent="0.2">
      <c r="AC475" s="29"/>
      <c r="AD475" s="10"/>
    </row>
    <row r="476" spans="29:30" x14ac:dyDescent="0.2">
      <c r="AC476" s="29"/>
      <c r="AD476" s="10"/>
    </row>
    <row r="477" spans="29:30" x14ac:dyDescent="0.2">
      <c r="AC477" s="29"/>
      <c r="AD477" s="10"/>
    </row>
    <row r="478" spans="29:30" x14ac:dyDescent="0.2">
      <c r="AC478" s="29"/>
      <c r="AD478" s="10"/>
    </row>
    <row r="479" spans="29:30" x14ac:dyDescent="0.2">
      <c r="AC479" s="29"/>
      <c r="AD479" s="10"/>
    </row>
    <row r="480" spans="29:30" x14ac:dyDescent="0.2">
      <c r="AC480" s="29"/>
      <c r="AD480" s="10"/>
    </row>
    <row r="481" spans="29:30" x14ac:dyDescent="0.2">
      <c r="AC481" s="29"/>
      <c r="AD481" s="10"/>
    </row>
    <row r="482" spans="29:30" x14ac:dyDescent="0.2">
      <c r="AC482" s="29"/>
      <c r="AD482" s="10"/>
    </row>
    <row r="483" spans="29:30" x14ac:dyDescent="0.2">
      <c r="AC483" s="29"/>
      <c r="AD483" s="10"/>
    </row>
    <row r="484" spans="29:30" x14ac:dyDescent="0.2">
      <c r="AC484" s="29"/>
      <c r="AD484" s="10"/>
    </row>
    <row r="485" spans="29:30" x14ac:dyDescent="0.2">
      <c r="AC485" s="29"/>
      <c r="AD485" s="10"/>
    </row>
    <row r="486" spans="29:30" x14ac:dyDescent="0.2">
      <c r="AC486" s="29"/>
      <c r="AD486" s="10"/>
    </row>
    <row r="487" spans="29:30" x14ac:dyDescent="0.2">
      <c r="AC487" s="29"/>
      <c r="AD487" s="10"/>
    </row>
    <row r="488" spans="29:30" x14ac:dyDescent="0.2">
      <c r="AC488" s="29"/>
      <c r="AD488" s="10"/>
    </row>
    <row r="489" spans="29:30" x14ac:dyDescent="0.2">
      <c r="AC489" s="29"/>
      <c r="AD489" s="10"/>
    </row>
    <row r="490" spans="29:30" x14ac:dyDescent="0.2">
      <c r="AC490" s="29"/>
      <c r="AD490" s="10"/>
    </row>
    <row r="491" spans="29:30" x14ac:dyDescent="0.2">
      <c r="AC491" s="29"/>
      <c r="AD491" s="10"/>
    </row>
    <row r="492" spans="29:30" x14ac:dyDescent="0.2">
      <c r="AC492" s="29"/>
      <c r="AD492" s="10"/>
    </row>
    <row r="493" spans="29:30" x14ac:dyDescent="0.2">
      <c r="AC493" s="29"/>
      <c r="AD493" s="10"/>
    </row>
    <row r="494" spans="29:30" x14ac:dyDescent="0.2">
      <c r="AC494" s="29"/>
      <c r="AD494" s="10"/>
    </row>
    <row r="495" spans="29:30" x14ac:dyDescent="0.2">
      <c r="AC495" s="29"/>
      <c r="AD495" s="10"/>
    </row>
    <row r="496" spans="29:30" x14ac:dyDescent="0.2">
      <c r="AC496" s="29"/>
      <c r="AD496" s="10"/>
    </row>
    <row r="497" spans="29:30" x14ac:dyDescent="0.2">
      <c r="AC497" s="29"/>
      <c r="AD497" s="10"/>
    </row>
    <row r="498" spans="29:30" x14ac:dyDescent="0.2">
      <c r="AC498" s="29"/>
      <c r="AD498" s="10"/>
    </row>
    <row r="499" spans="29:30" x14ac:dyDescent="0.2">
      <c r="AC499" s="29"/>
      <c r="AD499" s="10"/>
    </row>
    <row r="500" spans="29:30" x14ac:dyDescent="0.2">
      <c r="AC500" s="29"/>
      <c r="AD500" s="10"/>
    </row>
    <row r="501" spans="29:30" x14ac:dyDescent="0.2">
      <c r="AC501" s="29"/>
      <c r="AD501" s="10"/>
    </row>
    <row r="502" spans="29:30" x14ac:dyDescent="0.2">
      <c r="AC502" s="29"/>
      <c r="AD502" s="10"/>
    </row>
    <row r="503" spans="29:30" x14ac:dyDescent="0.2">
      <c r="AC503" s="29"/>
      <c r="AD503" s="10"/>
    </row>
    <row r="504" spans="29:30" x14ac:dyDescent="0.2">
      <c r="AC504" s="29"/>
      <c r="AD504" s="10"/>
    </row>
    <row r="505" spans="29:30" x14ac:dyDescent="0.2">
      <c r="AC505" s="29"/>
      <c r="AD505" s="10"/>
    </row>
    <row r="506" spans="29:30" x14ac:dyDescent="0.2">
      <c r="AC506" s="29"/>
      <c r="AD506" s="10"/>
    </row>
    <row r="507" spans="29:30" x14ac:dyDescent="0.2">
      <c r="AC507" s="29"/>
      <c r="AD507" s="10"/>
    </row>
    <row r="508" spans="29:30" x14ac:dyDescent="0.2">
      <c r="AC508" s="29"/>
      <c r="AD508" s="10"/>
    </row>
    <row r="509" spans="29:30" x14ac:dyDescent="0.2">
      <c r="AC509" s="29"/>
      <c r="AD509" s="10"/>
    </row>
    <row r="510" spans="29:30" x14ac:dyDescent="0.2">
      <c r="AC510" s="29"/>
      <c r="AD510" s="10"/>
    </row>
    <row r="511" spans="29:30" x14ac:dyDescent="0.2">
      <c r="AC511" s="29"/>
      <c r="AD511" s="10"/>
    </row>
    <row r="512" spans="29:30" x14ac:dyDescent="0.2">
      <c r="AC512" s="29"/>
      <c r="AD512" s="10"/>
    </row>
    <row r="513" spans="29:30" x14ac:dyDescent="0.2">
      <c r="AC513" s="29"/>
      <c r="AD513" s="10"/>
    </row>
    <row r="514" spans="29:30" x14ac:dyDescent="0.2">
      <c r="AC514" s="29"/>
      <c r="AD514" s="10"/>
    </row>
    <row r="515" spans="29:30" x14ac:dyDescent="0.2">
      <c r="AC515" s="29"/>
      <c r="AD515" s="10"/>
    </row>
    <row r="516" spans="29:30" x14ac:dyDescent="0.2">
      <c r="AC516" s="29"/>
      <c r="AD516" s="10"/>
    </row>
    <row r="517" spans="29:30" x14ac:dyDescent="0.2">
      <c r="AC517" s="29"/>
      <c r="AD517" s="10"/>
    </row>
    <row r="518" spans="29:30" x14ac:dyDescent="0.2">
      <c r="AC518" s="29"/>
      <c r="AD518" s="10"/>
    </row>
    <row r="519" spans="29:30" x14ac:dyDescent="0.2">
      <c r="AC519" s="29"/>
      <c r="AD519" s="10"/>
    </row>
    <row r="520" spans="29:30" x14ac:dyDescent="0.2">
      <c r="AC520" s="29"/>
      <c r="AD520" s="10"/>
    </row>
    <row r="521" spans="29:30" x14ac:dyDescent="0.2">
      <c r="AC521" s="29"/>
      <c r="AD521" s="10"/>
    </row>
    <row r="522" spans="29:30" x14ac:dyDescent="0.2">
      <c r="AC522" s="29"/>
      <c r="AD522" s="10"/>
    </row>
    <row r="523" spans="29:30" x14ac:dyDescent="0.2">
      <c r="AC523" s="29"/>
      <c r="AD523" s="10"/>
    </row>
    <row r="524" spans="29:30" x14ac:dyDescent="0.2">
      <c r="AC524" s="29"/>
      <c r="AD524" s="10"/>
    </row>
    <row r="525" spans="29:30" x14ac:dyDescent="0.2">
      <c r="AC525" s="29"/>
      <c r="AD525" s="10"/>
    </row>
    <row r="526" spans="29:30" x14ac:dyDescent="0.2">
      <c r="AC526" s="29"/>
      <c r="AD526" s="10"/>
    </row>
    <row r="527" spans="29:30" x14ac:dyDescent="0.2">
      <c r="AC527" s="29"/>
      <c r="AD527" s="10"/>
    </row>
    <row r="528" spans="29:30" x14ac:dyDescent="0.2">
      <c r="AC528" s="29"/>
      <c r="AD528" s="10"/>
    </row>
    <row r="529" spans="29:30" x14ac:dyDescent="0.2">
      <c r="AC529" s="29"/>
      <c r="AD529" s="10"/>
    </row>
    <row r="530" spans="29:30" x14ac:dyDescent="0.2">
      <c r="AC530" s="29"/>
      <c r="AD530" s="10"/>
    </row>
    <row r="531" spans="29:30" x14ac:dyDescent="0.2">
      <c r="AC531" s="29"/>
      <c r="AD531" s="10"/>
    </row>
    <row r="532" spans="29:30" x14ac:dyDescent="0.2">
      <c r="AC532" s="29"/>
      <c r="AD532" s="10"/>
    </row>
    <row r="533" spans="29:30" x14ac:dyDescent="0.2">
      <c r="AC533" s="29"/>
      <c r="AD533" s="10"/>
    </row>
    <row r="534" spans="29:30" x14ac:dyDescent="0.2">
      <c r="AC534" s="29"/>
      <c r="AD534" s="10"/>
    </row>
    <row r="535" spans="29:30" x14ac:dyDescent="0.2">
      <c r="AC535" s="29"/>
      <c r="AD535" s="10"/>
    </row>
    <row r="536" spans="29:30" x14ac:dyDescent="0.2">
      <c r="AC536" s="29"/>
      <c r="AD536" s="10"/>
    </row>
    <row r="537" spans="29:30" x14ac:dyDescent="0.2">
      <c r="AC537" s="29"/>
      <c r="AD537" s="10"/>
    </row>
    <row r="538" spans="29:30" x14ac:dyDescent="0.2">
      <c r="AC538" s="29"/>
      <c r="AD538" s="10"/>
    </row>
    <row r="539" spans="29:30" x14ac:dyDescent="0.2">
      <c r="AC539" s="29"/>
      <c r="AD539" s="10"/>
    </row>
    <row r="540" spans="29:30" x14ac:dyDescent="0.2">
      <c r="AC540" s="29"/>
      <c r="AD540" s="10"/>
    </row>
    <row r="541" spans="29:30" x14ac:dyDescent="0.2">
      <c r="AC541" s="29"/>
      <c r="AD541" s="10"/>
    </row>
    <row r="542" spans="29:30" x14ac:dyDescent="0.2">
      <c r="AC542" s="29"/>
      <c r="AD542" s="10"/>
    </row>
    <row r="543" spans="29:30" x14ac:dyDescent="0.2">
      <c r="AC543" s="29"/>
      <c r="AD543" s="10"/>
    </row>
    <row r="544" spans="29:30" x14ac:dyDescent="0.2">
      <c r="AC544" s="29"/>
      <c r="AD544" s="10"/>
    </row>
    <row r="545" spans="29:30" x14ac:dyDescent="0.2">
      <c r="AC545" s="29"/>
      <c r="AD545" s="10"/>
    </row>
    <row r="546" spans="29:30" x14ac:dyDescent="0.2">
      <c r="AC546" s="29"/>
      <c r="AD546" s="10"/>
    </row>
    <row r="547" spans="29:30" x14ac:dyDescent="0.2">
      <c r="AC547" s="29"/>
      <c r="AD547" s="10"/>
    </row>
    <row r="548" spans="29:30" x14ac:dyDescent="0.2">
      <c r="AC548" s="29"/>
      <c r="AD548" s="10"/>
    </row>
    <row r="549" spans="29:30" x14ac:dyDescent="0.2">
      <c r="AC549" s="29"/>
      <c r="AD549" s="10"/>
    </row>
    <row r="550" spans="29:30" x14ac:dyDescent="0.2">
      <c r="AC550" s="29"/>
      <c r="AD550" s="10"/>
    </row>
    <row r="551" spans="29:30" x14ac:dyDescent="0.2">
      <c r="AC551" s="29"/>
      <c r="AD551" s="10"/>
    </row>
    <row r="552" spans="29:30" x14ac:dyDescent="0.2">
      <c r="AC552" s="29"/>
      <c r="AD552" s="10"/>
    </row>
    <row r="553" spans="29:30" x14ac:dyDescent="0.2">
      <c r="AC553" s="29"/>
      <c r="AD553" s="10"/>
    </row>
    <row r="554" spans="29:30" x14ac:dyDescent="0.2">
      <c r="AC554" s="29"/>
      <c r="AD554" s="10"/>
    </row>
    <row r="555" spans="29:30" x14ac:dyDescent="0.2">
      <c r="AC555" s="29"/>
      <c r="AD555" s="10"/>
    </row>
    <row r="556" spans="29:30" x14ac:dyDescent="0.2">
      <c r="AC556" s="29"/>
      <c r="AD556" s="10"/>
    </row>
    <row r="557" spans="29:30" x14ac:dyDescent="0.2">
      <c r="AC557" s="29"/>
      <c r="AD557" s="10"/>
    </row>
    <row r="558" spans="29:30" x14ac:dyDescent="0.2">
      <c r="AC558" s="29"/>
      <c r="AD558" s="10"/>
    </row>
    <row r="559" spans="29:30" x14ac:dyDescent="0.2">
      <c r="AC559" s="29"/>
      <c r="AD559" s="10"/>
    </row>
    <row r="560" spans="29:30" x14ac:dyDescent="0.2">
      <c r="AC560" s="29"/>
      <c r="AD560" s="10"/>
    </row>
    <row r="561" spans="29:30" x14ac:dyDescent="0.2">
      <c r="AC561" s="29"/>
      <c r="AD561" s="10"/>
    </row>
    <row r="562" spans="29:30" x14ac:dyDescent="0.2">
      <c r="AC562" s="29"/>
      <c r="AD562" s="10"/>
    </row>
    <row r="563" spans="29:30" x14ac:dyDescent="0.2">
      <c r="AC563" s="29"/>
      <c r="AD563" s="10"/>
    </row>
    <row r="564" spans="29:30" x14ac:dyDescent="0.2">
      <c r="AC564" s="29"/>
      <c r="AD564" s="10"/>
    </row>
    <row r="565" spans="29:30" x14ac:dyDescent="0.2">
      <c r="AC565" s="29"/>
      <c r="AD565" s="10"/>
    </row>
    <row r="566" spans="29:30" x14ac:dyDescent="0.2">
      <c r="AC566" s="29"/>
      <c r="AD566" s="10"/>
    </row>
    <row r="567" spans="29:30" x14ac:dyDescent="0.2">
      <c r="AC567" s="29"/>
      <c r="AD567" s="10"/>
    </row>
    <row r="568" spans="29:30" x14ac:dyDescent="0.2">
      <c r="AC568" s="29"/>
      <c r="AD568" s="10"/>
    </row>
    <row r="569" spans="29:30" x14ac:dyDescent="0.2">
      <c r="AC569" s="29"/>
      <c r="AD569" s="10"/>
    </row>
    <row r="570" spans="29:30" x14ac:dyDescent="0.2">
      <c r="AC570" s="29"/>
      <c r="AD570" s="10"/>
    </row>
    <row r="571" spans="29:30" x14ac:dyDescent="0.2">
      <c r="AC571" s="29"/>
      <c r="AD571" s="10"/>
    </row>
    <row r="572" spans="29:30" x14ac:dyDescent="0.2">
      <c r="AC572" s="29"/>
      <c r="AD572" s="10"/>
    </row>
    <row r="573" spans="29:30" x14ac:dyDescent="0.2">
      <c r="AC573" s="29"/>
      <c r="AD573" s="10"/>
    </row>
    <row r="574" spans="29:30" x14ac:dyDescent="0.2">
      <c r="AC574" s="29"/>
      <c r="AD574" s="10"/>
    </row>
    <row r="575" spans="29:30" x14ac:dyDescent="0.2">
      <c r="AC575" s="29"/>
      <c r="AD575" s="10"/>
    </row>
    <row r="576" spans="29:30" x14ac:dyDescent="0.2">
      <c r="AC576" s="29"/>
      <c r="AD576" s="10"/>
    </row>
    <row r="577" spans="29:30" x14ac:dyDescent="0.2">
      <c r="AC577" s="29"/>
      <c r="AD577" s="10"/>
    </row>
    <row r="578" spans="29:30" x14ac:dyDescent="0.2">
      <c r="AC578" s="29"/>
      <c r="AD578" s="10"/>
    </row>
    <row r="579" spans="29:30" x14ac:dyDescent="0.2">
      <c r="AC579" s="29"/>
      <c r="AD579" s="10"/>
    </row>
    <row r="580" spans="29:30" x14ac:dyDescent="0.2">
      <c r="AC580" s="29"/>
      <c r="AD580" s="10"/>
    </row>
    <row r="581" spans="29:30" x14ac:dyDescent="0.2">
      <c r="AC581" s="29"/>
      <c r="AD581" s="10"/>
    </row>
    <row r="582" spans="29:30" x14ac:dyDescent="0.2">
      <c r="AC582" s="29"/>
      <c r="AD582" s="10"/>
    </row>
    <row r="583" spans="29:30" x14ac:dyDescent="0.2">
      <c r="AC583" s="29"/>
      <c r="AD583" s="10"/>
    </row>
    <row r="584" spans="29:30" x14ac:dyDescent="0.2">
      <c r="AC584" s="29"/>
      <c r="AD584" s="10"/>
    </row>
    <row r="585" spans="29:30" x14ac:dyDescent="0.2">
      <c r="AC585" s="29"/>
      <c r="AD585" s="10"/>
    </row>
    <row r="586" spans="29:30" x14ac:dyDescent="0.2">
      <c r="AC586" s="29"/>
      <c r="AD586" s="10"/>
    </row>
    <row r="587" spans="29:30" x14ac:dyDescent="0.2">
      <c r="AC587" s="29"/>
      <c r="AD587" s="10"/>
    </row>
    <row r="588" spans="29:30" x14ac:dyDescent="0.2">
      <c r="AC588" s="29"/>
      <c r="AD588" s="10"/>
    </row>
    <row r="589" spans="29:30" x14ac:dyDescent="0.2">
      <c r="AC589" s="29"/>
      <c r="AD589" s="10"/>
    </row>
    <row r="590" spans="29:30" x14ac:dyDescent="0.2">
      <c r="AC590" s="29"/>
      <c r="AD590" s="10"/>
    </row>
    <row r="591" spans="29:30" x14ac:dyDescent="0.2">
      <c r="AC591" s="29"/>
      <c r="AD591" s="10"/>
    </row>
    <row r="592" spans="29:30" x14ac:dyDescent="0.2">
      <c r="AC592" s="29"/>
      <c r="AD592" s="10"/>
    </row>
    <row r="593" spans="29:30" x14ac:dyDescent="0.2">
      <c r="AC593" s="29"/>
      <c r="AD593" s="10"/>
    </row>
    <row r="594" spans="29:30" x14ac:dyDescent="0.2">
      <c r="AC594" s="29"/>
      <c r="AD594" s="10"/>
    </row>
    <row r="595" spans="29:30" x14ac:dyDescent="0.2">
      <c r="AC595" s="29"/>
      <c r="AD595" s="10"/>
    </row>
    <row r="596" spans="29:30" x14ac:dyDescent="0.2">
      <c r="AC596" s="29"/>
      <c r="AD596" s="10"/>
    </row>
    <row r="597" spans="29:30" x14ac:dyDescent="0.2">
      <c r="AC597" s="29"/>
      <c r="AD597" s="10"/>
    </row>
    <row r="598" spans="29:30" x14ac:dyDescent="0.2">
      <c r="AC598" s="29"/>
      <c r="AD598" s="10"/>
    </row>
    <row r="599" spans="29:30" x14ac:dyDescent="0.2">
      <c r="AC599" s="29"/>
      <c r="AD599" s="10"/>
    </row>
    <row r="600" spans="29:30" x14ac:dyDescent="0.2">
      <c r="AC600" s="29"/>
      <c r="AD600" s="10"/>
    </row>
    <row r="601" spans="29:30" x14ac:dyDescent="0.2">
      <c r="AC601" s="29"/>
      <c r="AD601" s="10"/>
    </row>
    <row r="602" spans="29:30" x14ac:dyDescent="0.2">
      <c r="AC602" s="29"/>
      <c r="AD602" s="10"/>
    </row>
    <row r="603" spans="29:30" x14ac:dyDescent="0.2">
      <c r="AC603" s="29"/>
      <c r="AD603" s="10"/>
    </row>
    <row r="604" spans="29:30" x14ac:dyDescent="0.2">
      <c r="AC604" s="29"/>
      <c r="AD604" s="10"/>
    </row>
    <row r="605" spans="29:30" x14ac:dyDescent="0.2">
      <c r="AC605" s="29"/>
      <c r="AD605" s="10"/>
    </row>
    <row r="606" spans="29:30" x14ac:dyDescent="0.2">
      <c r="AC606" s="29"/>
      <c r="AD606" s="10"/>
    </row>
    <row r="607" spans="29:30" x14ac:dyDescent="0.2">
      <c r="AC607" s="29"/>
      <c r="AD607" s="10"/>
    </row>
    <row r="608" spans="29:30" x14ac:dyDescent="0.2">
      <c r="AC608" s="29"/>
      <c r="AD608" s="10"/>
    </row>
    <row r="609" spans="29:30" x14ac:dyDescent="0.2">
      <c r="AC609" s="29"/>
      <c r="AD609" s="10"/>
    </row>
    <row r="610" spans="29:30" x14ac:dyDescent="0.2">
      <c r="AC610" s="29"/>
      <c r="AD610" s="10"/>
    </row>
    <row r="611" spans="29:30" x14ac:dyDescent="0.2">
      <c r="AC611" s="29"/>
      <c r="AD611" s="10"/>
    </row>
    <row r="612" spans="29:30" x14ac:dyDescent="0.2">
      <c r="AC612" s="29"/>
      <c r="AD612" s="10"/>
    </row>
    <row r="613" spans="29:30" x14ac:dyDescent="0.2">
      <c r="AC613" s="29"/>
      <c r="AD613" s="10"/>
    </row>
    <row r="614" spans="29:30" x14ac:dyDescent="0.2">
      <c r="AC614" s="29"/>
      <c r="AD614" s="10"/>
    </row>
    <row r="615" spans="29:30" x14ac:dyDescent="0.2">
      <c r="AC615" s="29"/>
      <c r="AD615" s="10"/>
    </row>
    <row r="616" spans="29:30" x14ac:dyDescent="0.2">
      <c r="AC616" s="29"/>
      <c r="AD616" s="10"/>
    </row>
    <row r="617" spans="29:30" x14ac:dyDescent="0.2">
      <c r="AC617" s="29"/>
      <c r="AD617" s="10"/>
    </row>
    <row r="618" spans="29:30" x14ac:dyDescent="0.2">
      <c r="AC618" s="29"/>
      <c r="AD618" s="10"/>
    </row>
    <row r="619" spans="29:30" x14ac:dyDescent="0.2">
      <c r="AC619" s="29"/>
      <c r="AD619" s="10"/>
    </row>
    <row r="620" spans="29:30" x14ac:dyDescent="0.2">
      <c r="AC620" s="29"/>
      <c r="AD620" s="10"/>
    </row>
    <row r="621" spans="29:30" x14ac:dyDescent="0.2">
      <c r="AC621" s="29"/>
      <c r="AD621" s="10"/>
    </row>
    <row r="622" spans="29:30" x14ac:dyDescent="0.2">
      <c r="AC622" s="29"/>
      <c r="AD622" s="10"/>
    </row>
    <row r="623" spans="29:30" x14ac:dyDescent="0.2">
      <c r="AC623" s="29"/>
      <c r="AD623" s="10"/>
    </row>
    <row r="624" spans="29:30" x14ac:dyDescent="0.2">
      <c r="AC624" s="29"/>
      <c r="AD624" s="10"/>
    </row>
    <row r="625" spans="29:30" x14ac:dyDescent="0.2">
      <c r="AC625" s="29"/>
      <c r="AD625" s="10"/>
    </row>
    <row r="626" spans="29:30" x14ac:dyDescent="0.2">
      <c r="AC626" s="29"/>
      <c r="AD626" s="10"/>
    </row>
    <row r="627" spans="29:30" x14ac:dyDescent="0.2">
      <c r="AC627" s="29"/>
      <c r="AD627" s="10"/>
    </row>
    <row r="628" spans="29:30" x14ac:dyDescent="0.2">
      <c r="AC628" s="26"/>
      <c r="AD628" s="10"/>
    </row>
    <row r="629" spans="29:30" x14ac:dyDescent="0.2">
      <c r="AC629" s="26"/>
      <c r="AD629" s="10"/>
    </row>
    <row r="630" spans="29:30" x14ac:dyDescent="0.2">
      <c r="AC630" s="26"/>
      <c r="AD630" s="10"/>
    </row>
    <row r="631" spans="29:30" x14ac:dyDescent="0.2">
      <c r="AC631" s="26"/>
      <c r="AD631" s="10"/>
    </row>
    <row r="632" spans="29:30" x14ac:dyDescent="0.2">
      <c r="AC632" s="26"/>
      <c r="AD632" s="10"/>
    </row>
    <row r="633" spans="29:30" x14ac:dyDescent="0.2">
      <c r="AC633" s="26"/>
      <c r="AD633" s="10"/>
    </row>
    <row r="634" spans="29:30" x14ac:dyDescent="0.2">
      <c r="AC634" s="26"/>
      <c r="AD634" s="10"/>
    </row>
    <row r="635" spans="29:30" x14ac:dyDescent="0.2">
      <c r="AC635" s="26"/>
      <c r="AD635" s="10"/>
    </row>
    <row r="636" spans="29:30" x14ac:dyDescent="0.2">
      <c r="AC636" s="26"/>
      <c r="AD636" s="10"/>
    </row>
    <row r="637" spans="29:30" x14ac:dyDescent="0.2">
      <c r="AC637" s="26"/>
      <c r="AD637" s="10"/>
    </row>
    <row r="638" spans="29:30" x14ac:dyDescent="0.2">
      <c r="AC638" s="26"/>
      <c r="AD638" s="10"/>
    </row>
    <row r="639" spans="29:30" x14ac:dyDescent="0.2">
      <c r="AC639" s="26"/>
      <c r="AD639" s="10"/>
    </row>
    <row r="640" spans="29:30" x14ac:dyDescent="0.2">
      <c r="AC640" s="26"/>
      <c r="AD640" s="10"/>
    </row>
    <row r="641" spans="29:30" x14ac:dyDescent="0.2">
      <c r="AC641" s="26"/>
      <c r="AD641" s="10"/>
    </row>
    <row r="642" spans="29:30" x14ac:dyDescent="0.2">
      <c r="AC642" s="26"/>
      <c r="AD642" s="10"/>
    </row>
    <row r="643" spans="29:30" x14ac:dyDescent="0.2">
      <c r="AC643" s="26"/>
      <c r="AD643" s="10"/>
    </row>
    <row r="644" spans="29:30" x14ac:dyDescent="0.2">
      <c r="AC644" s="26"/>
      <c r="AD644" s="10"/>
    </row>
    <row r="645" spans="29:30" x14ac:dyDescent="0.2">
      <c r="AC645" s="26"/>
      <c r="AD645" s="10"/>
    </row>
    <row r="646" spans="29:30" x14ac:dyDescent="0.2">
      <c r="AC646" s="26"/>
      <c r="AD646" s="10"/>
    </row>
    <row r="647" spans="29:30" x14ac:dyDescent="0.2">
      <c r="AC647" s="26"/>
      <c r="AD647" s="10"/>
    </row>
    <row r="648" spans="29:30" x14ac:dyDescent="0.2">
      <c r="AC648" s="26"/>
      <c r="AD648" s="10"/>
    </row>
    <row r="649" spans="29:30" x14ac:dyDescent="0.2">
      <c r="AC649" s="26"/>
      <c r="AD649" s="10"/>
    </row>
    <row r="650" spans="29:30" x14ac:dyDescent="0.2">
      <c r="AC650" s="26"/>
      <c r="AD650" s="10"/>
    </row>
    <row r="651" spans="29:30" x14ac:dyDescent="0.2">
      <c r="AC651" s="26"/>
      <c r="AD651" s="10"/>
    </row>
    <row r="652" spans="29:30" x14ac:dyDescent="0.2">
      <c r="AC652" s="26"/>
      <c r="AD652" s="10"/>
    </row>
    <row r="653" spans="29:30" x14ac:dyDescent="0.2">
      <c r="AC653" s="26"/>
      <c r="AD653" s="10"/>
    </row>
    <row r="654" spans="29:30" x14ac:dyDescent="0.2">
      <c r="AC654" s="26"/>
      <c r="AD654" s="10"/>
    </row>
    <row r="655" spans="29:30" x14ac:dyDescent="0.2">
      <c r="AC655" s="26"/>
      <c r="AD655" s="10"/>
    </row>
    <row r="656" spans="29:30" x14ac:dyDescent="0.2">
      <c r="AC656" s="26"/>
      <c r="AD656" s="10"/>
    </row>
    <row r="657" spans="29:30" x14ac:dyDescent="0.2">
      <c r="AC657" s="26"/>
      <c r="AD657" s="10"/>
    </row>
    <row r="658" spans="29:30" x14ac:dyDescent="0.2">
      <c r="AC658" s="26"/>
      <c r="AD658" s="10"/>
    </row>
    <row r="659" spans="29:30" x14ac:dyDescent="0.2">
      <c r="AC659" s="26"/>
      <c r="AD659" s="10"/>
    </row>
    <row r="660" spans="29:30" x14ac:dyDescent="0.2">
      <c r="AC660" s="26"/>
      <c r="AD660" s="10"/>
    </row>
    <row r="661" spans="29:30" x14ac:dyDescent="0.2">
      <c r="AC661" s="26"/>
      <c r="AD661" s="10"/>
    </row>
    <row r="662" spans="29:30" x14ac:dyDescent="0.2">
      <c r="AC662" s="26"/>
      <c r="AD662" s="10"/>
    </row>
    <row r="663" spans="29:30" x14ac:dyDescent="0.2">
      <c r="AC663" s="26"/>
      <c r="AD663" s="10"/>
    </row>
    <row r="664" spans="29:30" x14ac:dyDescent="0.2">
      <c r="AC664" s="26"/>
      <c r="AD664" s="10"/>
    </row>
    <row r="665" spans="29:30" x14ac:dyDescent="0.2">
      <c r="AC665" s="26"/>
      <c r="AD665" s="10"/>
    </row>
    <row r="666" spans="29:30" x14ac:dyDescent="0.2">
      <c r="AC666" s="26"/>
      <c r="AD666" s="10"/>
    </row>
    <row r="667" spans="29:30" x14ac:dyDescent="0.2">
      <c r="AC667" s="26"/>
      <c r="AD667" s="10"/>
    </row>
    <row r="668" spans="29:30" x14ac:dyDescent="0.2">
      <c r="AC668" s="26"/>
      <c r="AD668" s="10"/>
    </row>
    <row r="669" spans="29:30" x14ac:dyDescent="0.2">
      <c r="AC669" s="26"/>
      <c r="AD669" s="10"/>
    </row>
    <row r="670" spans="29:30" x14ac:dyDescent="0.2">
      <c r="AC670" s="26"/>
      <c r="AD670" s="10"/>
    </row>
    <row r="671" spans="29:30" x14ac:dyDescent="0.2">
      <c r="AC671" s="26"/>
      <c r="AD671" s="10"/>
    </row>
    <row r="672" spans="29:30" x14ac:dyDescent="0.2">
      <c r="AC672" s="26"/>
      <c r="AD672" s="10"/>
    </row>
    <row r="673" spans="29:30" x14ac:dyDescent="0.2">
      <c r="AC673" s="26"/>
      <c r="AD673" s="10"/>
    </row>
    <row r="674" spans="29:30" x14ac:dyDescent="0.2">
      <c r="AC674" s="26"/>
      <c r="AD674" s="10"/>
    </row>
    <row r="675" spans="29:30" x14ac:dyDescent="0.2">
      <c r="AC675" s="26"/>
      <c r="AD675" s="10"/>
    </row>
    <row r="676" spans="29:30" x14ac:dyDescent="0.2">
      <c r="AC676" s="26"/>
      <c r="AD676" s="10"/>
    </row>
    <row r="677" spans="29:30" x14ac:dyDescent="0.2">
      <c r="AC677" s="26"/>
      <c r="AD677" s="10"/>
    </row>
    <row r="678" spans="29:30" x14ac:dyDescent="0.2">
      <c r="AC678" s="26"/>
      <c r="AD678" s="10"/>
    </row>
    <row r="679" spans="29:30" x14ac:dyDescent="0.2">
      <c r="AC679" s="26"/>
      <c r="AD679" s="10"/>
    </row>
    <row r="680" spans="29:30" x14ac:dyDescent="0.2">
      <c r="AC680" s="26"/>
      <c r="AD680" s="10"/>
    </row>
    <row r="681" spans="29:30" x14ac:dyDescent="0.2">
      <c r="AC681" s="26"/>
      <c r="AD681" s="10"/>
    </row>
    <row r="682" spans="29:30" x14ac:dyDescent="0.2">
      <c r="AC682" s="26"/>
      <c r="AD682" s="10"/>
    </row>
    <row r="683" spans="29:30" x14ac:dyDescent="0.2">
      <c r="AC683" s="26"/>
      <c r="AD683" s="10"/>
    </row>
    <row r="684" spans="29:30" x14ac:dyDescent="0.2">
      <c r="AC684" s="26"/>
      <c r="AD684" s="10"/>
    </row>
    <row r="685" spans="29:30" x14ac:dyDescent="0.2">
      <c r="AC685" s="26"/>
      <c r="AD685" s="10"/>
    </row>
    <row r="686" spans="29:30" x14ac:dyDescent="0.2">
      <c r="AC686" s="26"/>
      <c r="AD686" s="10"/>
    </row>
    <row r="687" spans="29:30" x14ac:dyDescent="0.2">
      <c r="AC687" s="26"/>
      <c r="AD687" s="10"/>
    </row>
    <row r="688" spans="29:30" x14ac:dyDescent="0.2">
      <c r="AC688" s="26"/>
      <c r="AD688" s="10"/>
    </row>
    <row r="689" spans="29:30" x14ac:dyDescent="0.2">
      <c r="AC689" s="26"/>
      <c r="AD689" s="10"/>
    </row>
    <row r="690" spans="29:30" x14ac:dyDescent="0.2">
      <c r="AC690" s="26"/>
      <c r="AD690" s="10"/>
    </row>
    <row r="691" spans="29:30" x14ac:dyDescent="0.2">
      <c r="AC691" s="26"/>
      <c r="AD691" s="10"/>
    </row>
    <row r="692" spans="29:30" x14ac:dyDescent="0.2">
      <c r="AC692" s="26"/>
      <c r="AD692" s="10"/>
    </row>
    <row r="693" spans="29:30" x14ac:dyDescent="0.2">
      <c r="AC693" s="26"/>
      <c r="AD693" s="10"/>
    </row>
    <row r="694" spans="29:30" x14ac:dyDescent="0.2">
      <c r="AC694" s="26"/>
      <c r="AD694" s="10"/>
    </row>
    <row r="695" spans="29:30" x14ac:dyDescent="0.2">
      <c r="AC695" s="26"/>
      <c r="AD695" s="10"/>
    </row>
    <row r="696" spans="29:30" x14ac:dyDescent="0.2">
      <c r="AC696" s="26"/>
      <c r="AD696" s="10"/>
    </row>
    <row r="697" spans="29:30" x14ac:dyDescent="0.2">
      <c r="AC697" s="26"/>
      <c r="AD697" s="10"/>
    </row>
    <row r="698" spans="29:30" x14ac:dyDescent="0.2">
      <c r="AC698" s="26"/>
      <c r="AD698" s="10"/>
    </row>
    <row r="699" spans="29:30" x14ac:dyDescent="0.2">
      <c r="AC699" s="26"/>
      <c r="AD699" s="10"/>
    </row>
    <row r="700" spans="29:30" x14ac:dyDescent="0.2">
      <c r="AC700" s="26"/>
      <c r="AD700" s="10"/>
    </row>
    <row r="701" spans="29:30" x14ac:dyDescent="0.2">
      <c r="AC701" s="26"/>
      <c r="AD701" s="10"/>
    </row>
    <row r="702" spans="29:30" x14ac:dyDescent="0.2">
      <c r="AC702" s="26"/>
      <c r="AD702" s="10"/>
    </row>
    <row r="703" spans="29:30" x14ac:dyDescent="0.2">
      <c r="AC703" s="26"/>
      <c r="AD703" s="10"/>
    </row>
    <row r="704" spans="29:30" x14ac:dyDescent="0.2">
      <c r="AC704" s="26"/>
      <c r="AD704" s="10"/>
    </row>
    <row r="705" spans="29:30" x14ac:dyDescent="0.2">
      <c r="AC705" s="26"/>
      <c r="AD705" s="10"/>
    </row>
    <row r="706" spans="29:30" x14ac:dyDescent="0.2">
      <c r="AC706" s="26"/>
      <c r="AD706" s="10"/>
    </row>
    <row r="707" spans="29:30" x14ac:dyDescent="0.2">
      <c r="AC707" s="26"/>
      <c r="AD707" s="10"/>
    </row>
    <row r="708" spans="29:30" x14ac:dyDescent="0.2">
      <c r="AC708" s="26"/>
      <c r="AD708" s="10"/>
    </row>
    <row r="709" spans="29:30" x14ac:dyDescent="0.2">
      <c r="AC709" s="26"/>
      <c r="AD709" s="10"/>
    </row>
    <row r="710" spans="29:30" x14ac:dyDescent="0.2">
      <c r="AC710" s="26"/>
      <c r="AD710" s="10"/>
    </row>
    <row r="711" spans="29:30" x14ac:dyDescent="0.2">
      <c r="AC711" s="26"/>
      <c r="AD711" s="10"/>
    </row>
    <row r="712" spans="29:30" x14ac:dyDescent="0.2">
      <c r="AC712" s="26"/>
      <c r="AD712" s="10"/>
    </row>
    <row r="713" spans="29:30" x14ac:dyDescent="0.2">
      <c r="AC713" s="26"/>
      <c r="AD713" s="10"/>
    </row>
    <row r="714" spans="29:30" x14ac:dyDescent="0.2">
      <c r="AC714" s="26"/>
      <c r="AD714" s="10"/>
    </row>
    <row r="715" spans="29:30" x14ac:dyDescent="0.2">
      <c r="AC715" s="26"/>
      <c r="AD715" s="10"/>
    </row>
    <row r="716" spans="29:30" x14ac:dyDescent="0.2">
      <c r="AC716" s="26"/>
      <c r="AD716" s="10"/>
    </row>
    <row r="717" spans="29:30" x14ac:dyDescent="0.2">
      <c r="AC717" s="26"/>
      <c r="AD717" s="10"/>
    </row>
    <row r="718" spans="29:30" x14ac:dyDescent="0.2">
      <c r="AC718" s="26"/>
      <c r="AD718" s="10"/>
    </row>
    <row r="719" spans="29:30" x14ac:dyDescent="0.2">
      <c r="AC719" s="26"/>
      <c r="AD719" s="10"/>
    </row>
    <row r="720" spans="29:30" x14ac:dyDescent="0.2">
      <c r="AC720" s="26"/>
      <c r="AD720" s="10"/>
    </row>
    <row r="721" spans="29:30" x14ac:dyDescent="0.2">
      <c r="AC721" s="26"/>
      <c r="AD721" s="10"/>
    </row>
    <row r="722" spans="29:30" x14ac:dyDescent="0.2">
      <c r="AC722" s="26"/>
      <c r="AD722" s="10"/>
    </row>
    <row r="723" spans="29:30" x14ac:dyDescent="0.2">
      <c r="AC723" s="26"/>
      <c r="AD723" s="10"/>
    </row>
    <row r="724" spans="29:30" x14ac:dyDescent="0.2">
      <c r="AC724" s="26"/>
      <c r="AD724" s="10"/>
    </row>
    <row r="725" spans="29:30" x14ac:dyDescent="0.2">
      <c r="AC725" s="26"/>
      <c r="AD725" s="10"/>
    </row>
    <row r="726" spans="29:30" x14ac:dyDescent="0.2">
      <c r="AC726" s="26"/>
      <c r="AD726" s="10"/>
    </row>
    <row r="727" spans="29:30" x14ac:dyDescent="0.2">
      <c r="AC727" s="26"/>
      <c r="AD727" s="10"/>
    </row>
    <row r="728" spans="29:30" x14ac:dyDescent="0.2">
      <c r="AC728" s="26"/>
      <c r="AD728" s="10"/>
    </row>
    <row r="729" spans="29:30" x14ac:dyDescent="0.2">
      <c r="AC729" s="26"/>
      <c r="AD729" s="10"/>
    </row>
    <row r="730" spans="29:30" x14ac:dyDescent="0.2">
      <c r="AC730" s="26"/>
      <c r="AD730" s="10"/>
    </row>
    <row r="731" spans="29:30" x14ac:dyDescent="0.2">
      <c r="AC731" s="26"/>
      <c r="AD731" s="10"/>
    </row>
    <row r="732" spans="29:30" x14ac:dyDescent="0.2">
      <c r="AC732" s="26"/>
      <c r="AD732" s="10"/>
    </row>
    <row r="733" spans="29:30" x14ac:dyDescent="0.2">
      <c r="AC733" s="26"/>
      <c r="AD733" s="10"/>
    </row>
    <row r="734" spans="29:30" x14ac:dyDescent="0.2">
      <c r="AC734" s="26"/>
      <c r="AD734" s="10"/>
    </row>
    <row r="735" spans="29:30" x14ac:dyDescent="0.2">
      <c r="AC735" s="26"/>
      <c r="AD735" s="10"/>
    </row>
    <row r="736" spans="29:30" x14ac:dyDescent="0.2">
      <c r="AC736" s="26"/>
      <c r="AD736" s="10"/>
    </row>
    <row r="737" spans="29:30" x14ac:dyDescent="0.2">
      <c r="AC737" s="26"/>
      <c r="AD737" s="10"/>
    </row>
    <row r="738" spans="29:30" x14ac:dyDescent="0.2">
      <c r="AC738" s="26"/>
      <c r="AD738" s="10"/>
    </row>
    <row r="739" spans="29:30" x14ac:dyDescent="0.2">
      <c r="AC739" s="26"/>
      <c r="AD739" s="10"/>
    </row>
    <row r="740" spans="29:30" x14ac:dyDescent="0.2">
      <c r="AC740" s="26"/>
      <c r="AD740" s="10"/>
    </row>
    <row r="741" spans="29:30" x14ac:dyDescent="0.2">
      <c r="AC741" s="26"/>
      <c r="AD741" s="10"/>
    </row>
    <row r="742" spans="29:30" x14ac:dyDescent="0.2">
      <c r="AC742" s="26"/>
      <c r="AD742" s="10"/>
    </row>
    <row r="743" spans="29:30" x14ac:dyDescent="0.2">
      <c r="AC743" s="26"/>
      <c r="AD743" s="10"/>
    </row>
    <row r="744" spans="29:30" x14ac:dyDescent="0.2">
      <c r="AC744" s="26"/>
      <c r="AD744" s="10"/>
    </row>
    <row r="745" spans="29:30" x14ac:dyDescent="0.2">
      <c r="AC745" s="26"/>
      <c r="AD745" s="10"/>
    </row>
    <row r="746" spans="29:30" x14ac:dyDescent="0.2">
      <c r="AC746" s="26"/>
      <c r="AD746" s="10"/>
    </row>
    <row r="747" spans="29:30" x14ac:dyDescent="0.2">
      <c r="AC747" s="26"/>
      <c r="AD747" s="10"/>
    </row>
    <row r="748" spans="29:30" x14ac:dyDescent="0.2">
      <c r="AC748" s="26"/>
      <c r="AD748" s="10"/>
    </row>
    <row r="749" spans="29:30" x14ac:dyDescent="0.2">
      <c r="AC749" s="26"/>
      <c r="AD749" s="10"/>
    </row>
    <row r="750" spans="29:30" x14ac:dyDescent="0.2">
      <c r="AC750" s="26"/>
      <c r="AD750" s="10"/>
    </row>
    <row r="751" spans="29:30" x14ac:dyDescent="0.2">
      <c r="AC751" s="26"/>
      <c r="AD751" s="10"/>
    </row>
    <row r="752" spans="29:30" x14ac:dyDescent="0.2">
      <c r="AC752" s="26"/>
      <c r="AD752" s="10"/>
    </row>
    <row r="753" spans="29:30" x14ac:dyDescent="0.2">
      <c r="AC753" s="26"/>
      <c r="AD753" s="10"/>
    </row>
    <row r="754" spans="29:30" x14ac:dyDescent="0.2">
      <c r="AC754" s="26"/>
      <c r="AD754" s="10"/>
    </row>
    <row r="755" spans="29:30" x14ac:dyDescent="0.2">
      <c r="AC755" s="26"/>
      <c r="AD755" s="10"/>
    </row>
    <row r="756" spans="29:30" x14ac:dyDescent="0.2">
      <c r="AC756" s="26"/>
      <c r="AD756" s="10"/>
    </row>
    <row r="757" spans="29:30" x14ac:dyDescent="0.2">
      <c r="AC757" s="26"/>
      <c r="AD757" s="10"/>
    </row>
    <row r="758" spans="29:30" x14ac:dyDescent="0.2">
      <c r="AC758" s="26"/>
      <c r="AD758" s="10"/>
    </row>
    <row r="759" spans="29:30" x14ac:dyDescent="0.2">
      <c r="AC759" s="26"/>
      <c r="AD759" s="10"/>
    </row>
    <row r="760" spans="29:30" x14ac:dyDescent="0.2">
      <c r="AC760" s="26"/>
      <c r="AD760" s="10"/>
    </row>
    <row r="761" spans="29:30" x14ac:dyDescent="0.2">
      <c r="AC761" s="26"/>
      <c r="AD761" s="10"/>
    </row>
    <row r="762" spans="29:30" x14ac:dyDescent="0.2">
      <c r="AC762" s="26"/>
      <c r="AD762" s="10"/>
    </row>
    <row r="763" spans="29:30" x14ac:dyDescent="0.2">
      <c r="AC763" s="26"/>
      <c r="AD763" s="10"/>
    </row>
    <row r="764" spans="29:30" x14ac:dyDescent="0.2">
      <c r="AC764" s="26"/>
      <c r="AD764" s="10"/>
    </row>
    <row r="765" spans="29:30" x14ac:dyDescent="0.2">
      <c r="AC765" s="26"/>
      <c r="AD765" s="10"/>
    </row>
    <row r="766" spans="29:30" x14ac:dyDescent="0.2">
      <c r="AC766" s="26"/>
      <c r="AD766" s="10"/>
    </row>
    <row r="767" spans="29:30" x14ac:dyDescent="0.2">
      <c r="AC767" s="26"/>
      <c r="AD767" s="10"/>
    </row>
    <row r="768" spans="29:30" x14ac:dyDescent="0.2">
      <c r="AC768" s="26"/>
      <c r="AD768" s="10"/>
    </row>
    <row r="769" spans="29:30" x14ac:dyDescent="0.2">
      <c r="AC769" s="26"/>
      <c r="AD769" s="10"/>
    </row>
    <row r="770" spans="29:30" x14ac:dyDescent="0.2">
      <c r="AC770" s="26"/>
      <c r="AD770" s="10"/>
    </row>
    <row r="771" spans="29:30" x14ac:dyDescent="0.2">
      <c r="AC771" s="26"/>
      <c r="AD771" s="10"/>
    </row>
    <row r="772" spans="29:30" x14ac:dyDescent="0.2">
      <c r="AC772" s="26"/>
      <c r="AD772" s="10"/>
    </row>
    <row r="773" spans="29:30" x14ac:dyDescent="0.2">
      <c r="AC773" s="26"/>
      <c r="AD773" s="10"/>
    </row>
    <row r="774" spans="29:30" x14ac:dyDescent="0.2">
      <c r="AC774" s="26"/>
      <c r="AD774" s="10"/>
    </row>
    <row r="775" spans="29:30" x14ac:dyDescent="0.2">
      <c r="AC775" s="26"/>
      <c r="AD775" s="10"/>
    </row>
    <row r="776" spans="29:30" x14ac:dyDescent="0.2">
      <c r="AC776" s="26"/>
      <c r="AD776" s="10"/>
    </row>
    <row r="777" spans="29:30" x14ac:dyDescent="0.2">
      <c r="AC777" s="26"/>
      <c r="AD777" s="10"/>
    </row>
    <row r="778" spans="29:30" x14ac:dyDescent="0.2">
      <c r="AC778" s="26"/>
      <c r="AD778" s="10"/>
    </row>
    <row r="779" spans="29:30" x14ac:dyDescent="0.2">
      <c r="AC779" s="26"/>
      <c r="AD779" s="10"/>
    </row>
    <row r="780" spans="29:30" x14ac:dyDescent="0.2">
      <c r="AC780" s="26"/>
      <c r="AD780" s="10"/>
    </row>
    <row r="781" spans="29:30" x14ac:dyDescent="0.2">
      <c r="AC781" s="26"/>
      <c r="AD781" s="10"/>
    </row>
    <row r="782" spans="29:30" x14ac:dyDescent="0.2">
      <c r="AC782" s="26"/>
      <c r="AD782" s="10"/>
    </row>
    <row r="783" spans="29:30" x14ac:dyDescent="0.2">
      <c r="AC783" s="26"/>
      <c r="AD783" s="10"/>
    </row>
    <row r="784" spans="29:30" x14ac:dyDescent="0.2">
      <c r="AC784" s="26"/>
      <c r="AD784" s="10"/>
    </row>
    <row r="785" spans="29:30" x14ac:dyDescent="0.2">
      <c r="AC785" s="26"/>
      <c r="AD785" s="10"/>
    </row>
    <row r="786" spans="29:30" x14ac:dyDescent="0.2">
      <c r="AC786" s="26"/>
      <c r="AD786" s="10"/>
    </row>
    <row r="787" spans="29:30" x14ac:dyDescent="0.2">
      <c r="AC787" s="26"/>
      <c r="AD787" s="10"/>
    </row>
    <row r="788" spans="29:30" x14ac:dyDescent="0.2">
      <c r="AC788" s="26"/>
      <c r="AD788" s="10"/>
    </row>
    <row r="789" spans="29:30" x14ac:dyDescent="0.2">
      <c r="AC789" s="26"/>
      <c r="AD789" s="10"/>
    </row>
    <row r="790" spans="29:30" x14ac:dyDescent="0.2">
      <c r="AC790" s="26"/>
      <c r="AD790" s="10"/>
    </row>
    <row r="791" spans="29:30" x14ac:dyDescent="0.2">
      <c r="AC791" s="26"/>
      <c r="AD791" s="10"/>
    </row>
    <row r="792" spans="29:30" x14ac:dyDescent="0.2">
      <c r="AC792" s="26"/>
      <c r="AD792" s="10"/>
    </row>
    <row r="793" spans="29:30" x14ac:dyDescent="0.2">
      <c r="AC793" s="26"/>
      <c r="AD793" s="10"/>
    </row>
    <row r="794" spans="29:30" x14ac:dyDescent="0.2">
      <c r="AC794" s="26"/>
      <c r="AD794" s="10"/>
    </row>
    <row r="795" spans="29:30" x14ac:dyDescent="0.2">
      <c r="AC795" s="26"/>
      <c r="AD795" s="10"/>
    </row>
    <row r="796" spans="29:30" x14ac:dyDescent="0.2">
      <c r="AC796" s="26"/>
      <c r="AD796" s="10"/>
    </row>
    <row r="797" spans="29:30" x14ac:dyDescent="0.2">
      <c r="AC797" s="26"/>
      <c r="AD797" s="10"/>
    </row>
    <row r="798" spans="29:30" x14ac:dyDescent="0.2">
      <c r="AC798" s="26"/>
      <c r="AD798" s="10"/>
    </row>
    <row r="799" spans="29:30" x14ac:dyDescent="0.2">
      <c r="AC799" s="26"/>
      <c r="AD799" s="10"/>
    </row>
    <row r="800" spans="29:30" x14ac:dyDescent="0.2">
      <c r="AC800" s="26"/>
      <c r="AD800" s="10"/>
    </row>
    <row r="801" spans="29:30" x14ac:dyDescent="0.2">
      <c r="AC801" s="26"/>
      <c r="AD801" s="10"/>
    </row>
    <row r="802" spans="29:30" x14ac:dyDescent="0.2">
      <c r="AC802" s="26"/>
      <c r="AD802" s="10"/>
    </row>
    <row r="803" spans="29:30" x14ac:dyDescent="0.2">
      <c r="AC803" s="26"/>
      <c r="AD803" s="10"/>
    </row>
    <row r="804" spans="29:30" x14ac:dyDescent="0.2">
      <c r="AC804" s="26"/>
      <c r="AD804" s="10"/>
    </row>
    <row r="805" spans="29:30" x14ac:dyDescent="0.2">
      <c r="AC805" s="26"/>
      <c r="AD805" s="10"/>
    </row>
    <row r="806" spans="29:30" x14ac:dyDescent="0.2">
      <c r="AC806" s="26"/>
      <c r="AD806" s="10"/>
    </row>
    <row r="807" spans="29:30" x14ac:dyDescent="0.2">
      <c r="AC807" s="26"/>
      <c r="AD807" s="10"/>
    </row>
    <row r="808" spans="29:30" x14ac:dyDescent="0.2">
      <c r="AC808" s="26"/>
      <c r="AD808" s="10"/>
    </row>
    <row r="809" spans="29:30" x14ac:dyDescent="0.2">
      <c r="AC809" s="26"/>
      <c r="AD809" s="10"/>
    </row>
    <row r="810" spans="29:30" x14ac:dyDescent="0.2">
      <c r="AC810" s="26"/>
      <c r="AD810" s="10"/>
    </row>
    <row r="811" spans="29:30" x14ac:dyDescent="0.2">
      <c r="AC811" s="26"/>
      <c r="AD811" s="10"/>
    </row>
    <row r="812" spans="29:30" x14ac:dyDescent="0.2">
      <c r="AC812" s="26"/>
      <c r="AD812" s="10"/>
    </row>
    <row r="813" spans="29:30" x14ac:dyDescent="0.2">
      <c r="AC813" s="26"/>
      <c r="AD813" s="10"/>
    </row>
    <row r="814" spans="29:30" x14ac:dyDescent="0.2">
      <c r="AC814" s="26"/>
      <c r="AD814" s="10"/>
    </row>
    <row r="815" spans="29:30" x14ac:dyDescent="0.2">
      <c r="AC815" s="26"/>
      <c r="AD815" s="10"/>
    </row>
    <row r="816" spans="29:30" x14ac:dyDescent="0.2">
      <c r="AC816" s="26"/>
      <c r="AD816" s="10"/>
    </row>
    <row r="817" spans="29:30" x14ac:dyDescent="0.2">
      <c r="AC817" s="26"/>
      <c r="AD817" s="10"/>
    </row>
    <row r="818" spans="29:30" x14ac:dyDescent="0.2">
      <c r="AC818" s="26"/>
      <c r="AD818" s="10"/>
    </row>
    <row r="819" spans="29:30" x14ac:dyDescent="0.2">
      <c r="AC819" s="26"/>
      <c r="AD819" s="10"/>
    </row>
    <row r="820" spans="29:30" x14ac:dyDescent="0.2">
      <c r="AC820" s="26"/>
      <c r="AD820" s="10"/>
    </row>
    <row r="821" spans="29:30" x14ac:dyDescent="0.2">
      <c r="AC821" s="26"/>
      <c r="AD821" s="10"/>
    </row>
    <row r="822" spans="29:30" x14ac:dyDescent="0.2">
      <c r="AC822" s="26"/>
      <c r="AD822" s="10"/>
    </row>
    <row r="823" spans="29:30" x14ac:dyDescent="0.2">
      <c r="AC823" s="26"/>
      <c r="AD823" s="10"/>
    </row>
    <row r="824" spans="29:30" x14ac:dyDescent="0.2">
      <c r="AC824" s="26"/>
      <c r="AD824" s="10"/>
    </row>
    <row r="825" spans="29:30" x14ac:dyDescent="0.2">
      <c r="AC825" s="26"/>
      <c r="AD825" s="10"/>
    </row>
    <row r="826" spans="29:30" x14ac:dyDescent="0.2">
      <c r="AC826" s="26"/>
      <c r="AD826" s="10"/>
    </row>
    <row r="827" spans="29:30" x14ac:dyDescent="0.2">
      <c r="AC827" s="26"/>
      <c r="AD827" s="10"/>
    </row>
    <row r="828" spans="29:30" x14ac:dyDescent="0.2">
      <c r="AC828" s="26"/>
      <c r="AD828" s="10"/>
    </row>
    <row r="829" spans="29:30" x14ac:dyDescent="0.2">
      <c r="AC829" s="26"/>
      <c r="AD829" s="10"/>
    </row>
    <row r="830" spans="29:30" x14ac:dyDescent="0.2">
      <c r="AC830" s="26"/>
      <c r="AD830" s="10"/>
    </row>
    <row r="831" spans="29:30" x14ac:dyDescent="0.2">
      <c r="AC831" s="26"/>
      <c r="AD831" s="10"/>
    </row>
    <row r="832" spans="29:30" x14ac:dyDescent="0.2">
      <c r="AC832" s="26"/>
      <c r="AD832" s="10"/>
    </row>
    <row r="833" spans="29:30" x14ac:dyDescent="0.2">
      <c r="AC833" s="26"/>
      <c r="AD833" s="10"/>
    </row>
    <row r="834" spans="29:30" x14ac:dyDescent="0.2">
      <c r="AC834" s="26"/>
      <c r="AD834" s="10"/>
    </row>
    <row r="835" spans="29:30" x14ac:dyDescent="0.2">
      <c r="AC835" s="26"/>
      <c r="AD835" s="10"/>
    </row>
    <row r="836" spans="29:30" x14ac:dyDescent="0.2">
      <c r="AC836" s="26"/>
      <c r="AD836" s="10"/>
    </row>
    <row r="837" spans="29:30" x14ac:dyDescent="0.2">
      <c r="AC837" s="26"/>
      <c r="AD837" s="10"/>
    </row>
    <row r="838" spans="29:30" x14ac:dyDescent="0.2">
      <c r="AC838" s="26"/>
      <c r="AD838" s="10"/>
    </row>
    <row r="839" spans="29:30" x14ac:dyDescent="0.2">
      <c r="AC839" s="26"/>
      <c r="AD839" s="10"/>
    </row>
    <row r="840" spans="29:30" x14ac:dyDescent="0.2">
      <c r="AC840" s="26"/>
      <c r="AD840" s="10"/>
    </row>
    <row r="841" spans="29:30" x14ac:dyDescent="0.2">
      <c r="AC841" s="26"/>
      <c r="AD841" s="10"/>
    </row>
    <row r="842" spans="29:30" x14ac:dyDescent="0.2">
      <c r="AC842" s="26"/>
      <c r="AD842" s="10"/>
    </row>
    <row r="843" spans="29:30" x14ac:dyDescent="0.2">
      <c r="AC843" s="26"/>
      <c r="AD843" s="10"/>
    </row>
    <row r="844" spans="29:30" x14ac:dyDescent="0.2">
      <c r="AC844" s="26"/>
      <c r="AD844" s="10"/>
    </row>
    <row r="845" spans="29:30" x14ac:dyDescent="0.2">
      <c r="AC845" s="26"/>
      <c r="AD845" s="10"/>
    </row>
    <row r="846" spans="29:30" x14ac:dyDescent="0.2">
      <c r="AC846" s="26"/>
      <c r="AD846" s="10"/>
    </row>
    <row r="847" spans="29:30" x14ac:dyDescent="0.2">
      <c r="AC847" s="26"/>
      <c r="AD847" s="10"/>
    </row>
    <row r="848" spans="29:30" x14ac:dyDescent="0.2">
      <c r="AC848" s="26"/>
      <c r="AD848" s="10"/>
    </row>
    <row r="849" spans="29:30" x14ac:dyDescent="0.2">
      <c r="AC849" s="26"/>
      <c r="AD849" s="10"/>
    </row>
    <row r="850" spans="29:30" x14ac:dyDescent="0.2">
      <c r="AC850" s="26"/>
      <c r="AD850" s="10"/>
    </row>
    <row r="851" spans="29:30" x14ac:dyDescent="0.2">
      <c r="AC851" s="26"/>
      <c r="AD851" s="10"/>
    </row>
    <row r="852" spans="29:30" x14ac:dyDescent="0.2">
      <c r="AC852" s="26"/>
      <c r="AD852" s="10"/>
    </row>
    <row r="853" spans="29:30" x14ac:dyDescent="0.2">
      <c r="AC853" s="26"/>
      <c r="AD853" s="10"/>
    </row>
    <row r="854" spans="29:30" x14ac:dyDescent="0.2">
      <c r="AC854" s="26"/>
      <c r="AD854" s="10"/>
    </row>
    <row r="855" spans="29:30" x14ac:dyDescent="0.2">
      <c r="AC855" s="26"/>
      <c r="AD855" s="10"/>
    </row>
    <row r="856" spans="29:30" x14ac:dyDescent="0.2">
      <c r="AC856" s="26"/>
      <c r="AD856" s="10"/>
    </row>
    <row r="857" spans="29:30" x14ac:dyDescent="0.2">
      <c r="AC857" s="26"/>
      <c r="AD857" s="10"/>
    </row>
    <row r="858" spans="29:30" x14ac:dyDescent="0.2">
      <c r="AC858" s="26"/>
      <c r="AD858" s="10"/>
    </row>
    <row r="859" spans="29:30" x14ac:dyDescent="0.2">
      <c r="AC859" s="26"/>
      <c r="AD859" s="10"/>
    </row>
    <row r="860" spans="29:30" x14ac:dyDescent="0.2">
      <c r="AC860" s="26"/>
      <c r="AD860" s="10"/>
    </row>
    <row r="861" spans="29:30" x14ac:dyDescent="0.2">
      <c r="AC861" s="26"/>
      <c r="AD861" s="10"/>
    </row>
  </sheetData>
  <mergeCells count="2">
    <mergeCell ref="T2:AA2"/>
    <mergeCell ref="AC3:AD3"/>
  </mergeCells>
  <phoneticPr fontId="3"/>
  <pageMargins left="0.59055118110236227" right="0.39370078740157483" top="0.59055118110236227" bottom="0.39370078740157483" header="0.31496062992125984" footer="0.31496062992125984"/>
  <pageSetup paperSize="13" scale="135" fitToHeight="0" orientation="portrait" blackAndWhite="1" horizontalDpi="4294967293" verticalDpi="0" r:id="rId1"/>
  <rowBreaks count="12" manualBreakCount="12">
    <brk id="15" max="1048575" man="1"/>
    <brk id="49" min="1" max="11" man="1"/>
    <brk id="78" min="1" max="11" man="1"/>
    <brk id="109" min="1" max="11" man="1"/>
    <brk id="139" min="1" max="11" man="1"/>
    <brk id="170" min="1" max="11" man="1"/>
    <brk id="200" min="1" max="11" man="1"/>
    <brk id="231" min="1" max="11" man="1"/>
    <brk id="262" min="1" max="11" man="1"/>
    <brk id="292" min="1" max="11" man="1"/>
    <brk id="323" min="1" max="11" man="1"/>
    <brk id="353" min="1" max="11" man="1"/>
  </rowBreaks>
  <colBreaks count="1" manualBreakCount="1">
    <brk id="12" min="2" max="1638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シート2"/>
  <dimension ref="A1:V388"/>
  <sheetViews>
    <sheetView zoomScaleNormal="100" zoomScaleSheetLayoutView="75" workbookViewId="0">
      <pane xSplit="12" ySplit="2" topLeftCell="M45" activePane="bottomRight" state="frozen"/>
      <selection pane="topRight" activeCell="M1" sqref="M1"/>
      <selection pane="bottomLeft" activeCell="A3" sqref="A3"/>
      <selection pane="bottomRight" activeCell="A2" sqref="A2"/>
    </sheetView>
  </sheetViews>
  <sheetFormatPr defaultColWidth="9" defaultRowHeight="13.2" x14ac:dyDescent="0.2"/>
  <cols>
    <col min="1" max="1" width="6.6640625" style="4" customWidth="1"/>
    <col min="2" max="2" width="6.6640625" style="1" customWidth="1"/>
    <col min="3" max="5" width="2.6640625" style="1" customWidth="1"/>
    <col min="6" max="6" width="7.21875" style="5" customWidth="1"/>
    <col min="7" max="7" width="6.44140625" style="5" customWidth="1"/>
    <col min="8" max="8" width="8" style="5" customWidth="1"/>
    <col min="9" max="9" width="5.33203125" style="1" customWidth="1"/>
    <col min="10" max="10" width="5" style="1" customWidth="1"/>
    <col min="11" max="11" width="4.77734375" style="1" customWidth="1"/>
    <col min="12" max="12" width="9" style="1"/>
    <col min="13" max="14" width="4.77734375" style="1" customWidth="1"/>
    <col min="15" max="15" width="8" style="1" customWidth="1"/>
    <col min="16" max="16" width="7.21875" style="1" customWidth="1"/>
    <col min="17" max="17" width="6.44140625" style="1" customWidth="1"/>
    <col min="18" max="18" width="8" style="1" customWidth="1"/>
    <col min="19" max="19" width="5.33203125" style="1" customWidth="1"/>
    <col min="20" max="20" width="5" style="1" customWidth="1"/>
    <col min="21" max="21" width="4.77734375" style="1" customWidth="1"/>
    <col min="22" max="22" width="9" style="45"/>
    <col min="23" max="16384" width="9" style="1"/>
  </cols>
  <sheetData>
    <row r="1" spans="1:22" x14ac:dyDescent="0.2">
      <c r="I1" s="44" t="s">
        <v>20</v>
      </c>
      <c r="J1" s="44" t="s">
        <v>14</v>
      </c>
      <c r="K1" s="44" t="s">
        <v>15</v>
      </c>
      <c r="M1" s="68" t="s">
        <v>17</v>
      </c>
      <c r="N1" s="68"/>
      <c r="O1" s="31"/>
      <c r="S1" s="44" t="s">
        <v>20</v>
      </c>
      <c r="T1" s="44" t="s">
        <v>14</v>
      </c>
      <c r="U1" s="44" t="s">
        <v>15</v>
      </c>
    </row>
    <row r="2" spans="1:22" x14ac:dyDescent="0.2">
      <c r="A2" s="4" t="s">
        <v>27</v>
      </c>
      <c r="B2" s="15" t="s">
        <v>8</v>
      </c>
      <c r="C2" s="1" t="s">
        <v>0</v>
      </c>
      <c r="F2" s="5" t="s">
        <v>1</v>
      </c>
      <c r="G2" s="5" t="s">
        <v>4</v>
      </c>
      <c r="H2" s="5" t="s">
        <v>5</v>
      </c>
      <c r="I2" s="1" t="s">
        <v>7</v>
      </c>
      <c r="J2" s="1" t="s">
        <v>16</v>
      </c>
      <c r="M2" s="44" t="s">
        <v>18</v>
      </c>
      <c r="N2" s="44" t="s">
        <v>19</v>
      </c>
      <c r="O2" s="44"/>
      <c r="P2" s="5" t="s">
        <v>1</v>
      </c>
      <c r="Q2" s="5" t="s">
        <v>4</v>
      </c>
      <c r="R2" s="5" t="s">
        <v>5</v>
      </c>
      <c r="S2" s="1" t="s">
        <v>7</v>
      </c>
      <c r="T2" s="1" t="s">
        <v>16</v>
      </c>
      <c r="V2" s="46" t="s">
        <v>21</v>
      </c>
    </row>
    <row r="3" spans="1:22" x14ac:dyDescent="0.2">
      <c r="A3" s="4">
        <v>45277</v>
      </c>
      <c r="F3" s="5">
        <v>9.44</v>
      </c>
      <c r="G3" s="5">
        <v>-1.0900000000000001</v>
      </c>
      <c r="H3" s="5">
        <v>65</v>
      </c>
      <c r="I3" s="1">
        <v>977</v>
      </c>
      <c r="J3" s="1">
        <v>-23</v>
      </c>
      <c r="K3" s="1">
        <v>20</v>
      </c>
    </row>
    <row r="4" spans="1:22" x14ac:dyDescent="0.2">
      <c r="A4" s="4">
        <v>45278</v>
      </c>
      <c r="H4" s="5">
        <v>51.826000000000001</v>
      </c>
      <c r="I4" s="1">
        <v>977</v>
      </c>
      <c r="J4" s="1">
        <v>-23</v>
      </c>
      <c r="K4" s="1">
        <v>22</v>
      </c>
    </row>
    <row r="5" spans="1:22" x14ac:dyDescent="0.2">
      <c r="A5" s="4">
        <v>45279</v>
      </c>
      <c r="H5" s="5">
        <v>38.652000000000001</v>
      </c>
      <c r="I5" s="1">
        <v>977</v>
      </c>
      <c r="J5" s="1">
        <v>-23</v>
      </c>
      <c r="K5" s="1">
        <v>24</v>
      </c>
    </row>
    <row r="6" spans="1:22" x14ac:dyDescent="0.2">
      <c r="A6" s="4">
        <v>45280</v>
      </c>
      <c r="H6" s="5">
        <v>25.478000000000002</v>
      </c>
      <c r="I6" s="1">
        <v>977</v>
      </c>
      <c r="J6" s="1">
        <v>-23</v>
      </c>
      <c r="K6" s="1">
        <v>25</v>
      </c>
    </row>
    <row r="7" spans="1:22" x14ac:dyDescent="0.2">
      <c r="A7" s="4">
        <v>45281</v>
      </c>
      <c r="H7" s="5">
        <v>12.303999999999995</v>
      </c>
      <c r="I7" s="1">
        <v>977</v>
      </c>
      <c r="J7" s="1">
        <v>-23</v>
      </c>
      <c r="K7" s="1">
        <v>26</v>
      </c>
    </row>
    <row r="8" spans="1:22" x14ac:dyDescent="0.2">
      <c r="A8" s="4">
        <v>45282</v>
      </c>
      <c r="B8" s="1">
        <v>2279</v>
      </c>
      <c r="F8" s="5">
        <v>7.11</v>
      </c>
      <c r="G8" s="5">
        <v>-1.72</v>
      </c>
      <c r="H8" s="5">
        <v>359.13</v>
      </c>
      <c r="I8" s="1">
        <v>977</v>
      </c>
      <c r="J8" s="1">
        <v>-23</v>
      </c>
      <c r="K8" s="1">
        <v>26</v>
      </c>
    </row>
    <row r="9" spans="1:22" x14ac:dyDescent="0.2">
      <c r="A9" s="4">
        <v>45283</v>
      </c>
      <c r="B9" s="1">
        <v>0.30902777777777779</v>
      </c>
      <c r="F9" s="5">
        <v>6.6376000000000008</v>
      </c>
      <c r="G9" s="5">
        <v>-1.8452</v>
      </c>
      <c r="H9" s="5">
        <v>345.95600000000002</v>
      </c>
      <c r="I9" s="1">
        <v>977</v>
      </c>
      <c r="J9" s="1">
        <v>-23</v>
      </c>
      <c r="K9" s="1">
        <v>26</v>
      </c>
    </row>
    <row r="10" spans="1:22" x14ac:dyDescent="0.2">
      <c r="A10" s="4">
        <v>45284</v>
      </c>
      <c r="F10" s="5">
        <v>6.1634000000000002</v>
      </c>
      <c r="G10" s="5">
        <v>-1.9698</v>
      </c>
      <c r="H10" s="5">
        <v>332.78199999999998</v>
      </c>
      <c r="I10" s="1">
        <v>977</v>
      </c>
      <c r="J10" s="1">
        <v>-23</v>
      </c>
      <c r="K10" s="1">
        <v>25</v>
      </c>
    </row>
    <row r="11" spans="1:22" x14ac:dyDescent="0.2">
      <c r="A11" s="4">
        <v>45285</v>
      </c>
      <c r="F11" s="5">
        <v>5.6874000000000002</v>
      </c>
      <c r="G11" s="5">
        <v>-2.0937999999999999</v>
      </c>
      <c r="H11" s="5">
        <v>319.608</v>
      </c>
      <c r="I11" s="1">
        <v>977</v>
      </c>
      <c r="J11" s="1">
        <v>-23</v>
      </c>
      <c r="K11" s="1">
        <v>24</v>
      </c>
    </row>
    <row r="12" spans="1:22" x14ac:dyDescent="0.2">
      <c r="A12" s="4">
        <v>45286</v>
      </c>
      <c r="F12" s="5">
        <v>5.2096</v>
      </c>
      <c r="G12" s="5">
        <v>-2.2172000000000001</v>
      </c>
      <c r="H12" s="5">
        <v>306.43399999999997</v>
      </c>
      <c r="I12" s="1">
        <v>977</v>
      </c>
      <c r="J12" s="1">
        <v>-23</v>
      </c>
      <c r="K12" s="1">
        <v>23</v>
      </c>
    </row>
    <row r="13" spans="1:22" x14ac:dyDescent="0.2">
      <c r="A13" s="4">
        <v>45287</v>
      </c>
      <c r="F13" s="5">
        <v>4.7300000000000004</v>
      </c>
      <c r="G13" s="5">
        <v>-2.34</v>
      </c>
      <c r="H13" s="5">
        <v>293.26</v>
      </c>
      <c r="I13" s="1">
        <v>977</v>
      </c>
      <c r="J13" s="1">
        <v>-23</v>
      </c>
      <c r="K13" s="1">
        <v>21</v>
      </c>
    </row>
    <row r="14" spans="1:22" x14ac:dyDescent="0.2">
      <c r="A14" s="4">
        <v>45288</v>
      </c>
      <c r="F14" s="5">
        <v>4.2476000000000003</v>
      </c>
      <c r="G14" s="5">
        <v>-2.4615999999999998</v>
      </c>
      <c r="H14" s="5">
        <v>280.08799999999997</v>
      </c>
      <c r="I14" s="1">
        <v>977</v>
      </c>
      <c r="J14" s="1">
        <v>-23</v>
      </c>
      <c r="K14" s="1">
        <v>18</v>
      </c>
    </row>
    <row r="15" spans="1:22" x14ac:dyDescent="0.2">
      <c r="A15" s="4">
        <v>45289</v>
      </c>
      <c r="F15" s="5">
        <v>3.7644000000000002</v>
      </c>
      <c r="G15" s="5">
        <v>-2.5823999999999998</v>
      </c>
      <c r="H15" s="5">
        <v>266.916</v>
      </c>
      <c r="I15" s="1">
        <v>977</v>
      </c>
      <c r="J15" s="1">
        <v>-23</v>
      </c>
      <c r="K15" s="1">
        <v>15</v>
      </c>
    </row>
    <row r="16" spans="1:22" x14ac:dyDescent="0.2">
      <c r="A16" s="4">
        <v>45290</v>
      </c>
      <c r="F16" s="5">
        <v>3.2804000000000002</v>
      </c>
      <c r="G16" s="5">
        <v>-2.7023999999999999</v>
      </c>
      <c r="H16" s="5">
        <v>253.744</v>
      </c>
      <c r="I16" s="1">
        <v>977</v>
      </c>
      <c r="J16" s="1">
        <v>-23</v>
      </c>
      <c r="K16" s="1">
        <v>12</v>
      </c>
    </row>
    <row r="17" spans="1:11" x14ac:dyDescent="0.2">
      <c r="A17" s="4">
        <v>45291</v>
      </c>
      <c r="F17" s="5">
        <v>2.7956000000000003</v>
      </c>
      <c r="G17" s="5">
        <v>-2.8216000000000001</v>
      </c>
      <c r="H17" s="5">
        <v>240.572</v>
      </c>
      <c r="I17" s="1">
        <v>977</v>
      </c>
      <c r="J17" s="1">
        <v>-23</v>
      </c>
      <c r="K17" s="1">
        <v>8</v>
      </c>
    </row>
    <row r="18" spans="1:11" x14ac:dyDescent="0.2">
      <c r="A18" s="4">
        <v>45292</v>
      </c>
      <c r="B18" s="1">
        <v>2279</v>
      </c>
      <c r="F18" s="5">
        <v>2.31</v>
      </c>
      <c r="G18" s="5">
        <v>-2.94</v>
      </c>
      <c r="H18" s="5">
        <v>227.4</v>
      </c>
      <c r="I18" s="1">
        <v>977</v>
      </c>
      <c r="J18" s="1">
        <v>-23</v>
      </c>
      <c r="K18" s="1">
        <v>4</v>
      </c>
    </row>
    <row r="19" spans="1:11" x14ac:dyDescent="0.2">
      <c r="A19" s="4">
        <v>45293</v>
      </c>
      <c r="B19" s="43"/>
      <c r="F19" s="5">
        <v>1.8256000000000001</v>
      </c>
      <c r="G19" s="5">
        <v>-3.0583999999999998</v>
      </c>
      <c r="H19" s="5">
        <v>214.23000000000002</v>
      </c>
      <c r="I19" s="1">
        <v>977</v>
      </c>
      <c r="J19" s="1">
        <v>-22</v>
      </c>
      <c r="K19" s="1">
        <v>59</v>
      </c>
    </row>
    <row r="20" spans="1:11" x14ac:dyDescent="0.2">
      <c r="A20" s="4">
        <v>45294</v>
      </c>
      <c r="F20" s="5">
        <v>1.3413999999999999</v>
      </c>
      <c r="G20" s="5">
        <v>-3.1756000000000002</v>
      </c>
      <c r="H20" s="5">
        <v>201.06</v>
      </c>
      <c r="I20" s="1">
        <v>977</v>
      </c>
      <c r="J20" s="1">
        <v>-22</v>
      </c>
      <c r="K20" s="1">
        <v>53</v>
      </c>
    </row>
    <row r="21" spans="1:11" x14ac:dyDescent="0.2">
      <c r="A21" s="4">
        <v>45295</v>
      </c>
      <c r="F21" s="5">
        <v>0.85740000000000016</v>
      </c>
      <c r="G21" s="5">
        <v>-3.2915999999999999</v>
      </c>
      <c r="H21" s="5">
        <v>187.89000000000001</v>
      </c>
      <c r="I21" s="1">
        <v>977</v>
      </c>
      <c r="J21" s="1">
        <v>-22</v>
      </c>
      <c r="K21" s="1">
        <v>48</v>
      </c>
    </row>
    <row r="22" spans="1:11" x14ac:dyDescent="0.2">
      <c r="A22" s="4">
        <v>45296</v>
      </c>
      <c r="F22" s="5">
        <v>0.37359999999999993</v>
      </c>
      <c r="G22" s="5">
        <v>-3.4064000000000001</v>
      </c>
      <c r="H22" s="5">
        <v>174.72</v>
      </c>
      <c r="I22" s="1">
        <v>977</v>
      </c>
      <c r="J22" s="1">
        <v>-22</v>
      </c>
      <c r="K22" s="1">
        <v>41</v>
      </c>
    </row>
    <row r="23" spans="1:11" x14ac:dyDescent="0.2">
      <c r="A23" s="4">
        <v>45297</v>
      </c>
      <c r="F23" s="5">
        <v>-0.11</v>
      </c>
      <c r="G23" s="5">
        <v>-3.52</v>
      </c>
      <c r="H23" s="5">
        <v>161.55000000000001</v>
      </c>
      <c r="I23" s="1">
        <v>977</v>
      </c>
      <c r="J23" s="1">
        <v>-22</v>
      </c>
      <c r="K23" s="1">
        <v>35</v>
      </c>
    </row>
    <row r="24" spans="1:11" x14ac:dyDescent="0.2">
      <c r="A24" s="4">
        <v>45298</v>
      </c>
      <c r="F24" s="5">
        <v>-0.59440000000000004</v>
      </c>
      <c r="G24" s="5">
        <v>-3.6303999999999998</v>
      </c>
      <c r="H24" s="5">
        <v>148.38200000000001</v>
      </c>
      <c r="I24" s="1">
        <v>977</v>
      </c>
      <c r="J24" s="1">
        <v>-22</v>
      </c>
      <c r="K24" s="1">
        <v>28</v>
      </c>
    </row>
    <row r="25" spans="1:11" x14ac:dyDescent="0.2">
      <c r="A25" s="4">
        <v>45299</v>
      </c>
      <c r="F25" s="5">
        <v>-1.0776000000000001</v>
      </c>
      <c r="G25" s="5">
        <v>-3.7395999999999998</v>
      </c>
      <c r="H25" s="5">
        <v>135.214</v>
      </c>
      <c r="I25" s="1">
        <v>977</v>
      </c>
      <c r="J25" s="1">
        <v>-22</v>
      </c>
      <c r="K25" s="1">
        <v>20</v>
      </c>
    </row>
    <row r="26" spans="1:11" x14ac:dyDescent="0.2">
      <c r="A26" s="4">
        <v>45300</v>
      </c>
      <c r="F26" s="5">
        <v>-1.5596000000000001</v>
      </c>
      <c r="G26" s="5">
        <v>-3.8475999999999999</v>
      </c>
      <c r="H26" s="5">
        <v>122.04599999999999</v>
      </c>
      <c r="I26" s="1">
        <v>977</v>
      </c>
      <c r="J26" s="1">
        <v>-22</v>
      </c>
      <c r="K26" s="1">
        <v>12</v>
      </c>
    </row>
    <row r="27" spans="1:11" x14ac:dyDescent="0.2">
      <c r="A27" s="4">
        <v>45301</v>
      </c>
      <c r="F27" s="5">
        <v>-2.0404000000000004</v>
      </c>
      <c r="G27" s="5">
        <v>-3.9543999999999997</v>
      </c>
      <c r="H27" s="5">
        <v>108.87799999999999</v>
      </c>
      <c r="I27" s="1">
        <v>977</v>
      </c>
      <c r="J27" s="1">
        <v>-22</v>
      </c>
      <c r="K27" s="1">
        <v>4</v>
      </c>
    </row>
    <row r="28" spans="1:11" x14ac:dyDescent="0.2">
      <c r="A28" s="4">
        <v>45302</v>
      </c>
      <c r="F28" s="5">
        <v>-2.52</v>
      </c>
      <c r="G28" s="5">
        <v>-4.0599999999999996</v>
      </c>
      <c r="H28" s="5">
        <v>95.71</v>
      </c>
      <c r="I28" s="1">
        <v>977</v>
      </c>
      <c r="J28" s="1">
        <v>-21</v>
      </c>
      <c r="K28" s="1">
        <v>55</v>
      </c>
    </row>
    <row r="29" spans="1:11" x14ac:dyDescent="0.2">
      <c r="A29" s="4">
        <v>45303</v>
      </c>
      <c r="F29" s="5">
        <v>-2.9964</v>
      </c>
      <c r="G29" s="5">
        <v>-4.1663999999999994</v>
      </c>
      <c r="H29" s="5">
        <v>82.542000000000002</v>
      </c>
      <c r="I29" s="1">
        <v>977</v>
      </c>
      <c r="J29" s="1">
        <v>-21</v>
      </c>
      <c r="K29" s="1">
        <v>46</v>
      </c>
    </row>
    <row r="30" spans="1:11" x14ac:dyDescent="0.2">
      <c r="A30" s="4">
        <v>45304</v>
      </c>
      <c r="F30" s="5">
        <v>-3.4706000000000001</v>
      </c>
      <c r="G30" s="5">
        <v>-4.2715999999999994</v>
      </c>
      <c r="H30" s="5">
        <v>69.373999999999995</v>
      </c>
      <c r="I30" s="1">
        <v>977</v>
      </c>
      <c r="J30" s="1">
        <v>-21</v>
      </c>
      <c r="K30" s="1">
        <v>36</v>
      </c>
    </row>
    <row r="31" spans="1:11" x14ac:dyDescent="0.2">
      <c r="A31" s="4">
        <v>45305</v>
      </c>
      <c r="F31" s="5">
        <v>-3.9425999999999997</v>
      </c>
      <c r="G31" s="5">
        <v>-4.3755999999999995</v>
      </c>
      <c r="H31" s="5">
        <v>56.206000000000003</v>
      </c>
      <c r="I31" s="1">
        <v>977</v>
      </c>
      <c r="J31" s="1">
        <v>-21</v>
      </c>
      <c r="K31" s="1">
        <v>26</v>
      </c>
    </row>
    <row r="32" spans="1:11" x14ac:dyDescent="0.2">
      <c r="A32" s="4">
        <v>45306</v>
      </c>
      <c r="F32" s="5">
        <v>-4.4123999999999999</v>
      </c>
      <c r="G32" s="5">
        <v>-4.4783999999999997</v>
      </c>
      <c r="H32" s="5">
        <v>43.037999999999997</v>
      </c>
      <c r="I32" s="1">
        <v>977</v>
      </c>
      <c r="J32" s="1">
        <v>-21</v>
      </c>
      <c r="K32" s="1">
        <v>15</v>
      </c>
    </row>
    <row r="33" spans="1:11" x14ac:dyDescent="0.2">
      <c r="A33" s="4">
        <v>45307</v>
      </c>
      <c r="F33" s="5">
        <v>-4.88</v>
      </c>
      <c r="G33" s="5">
        <v>-4.58</v>
      </c>
      <c r="H33" s="5">
        <v>29.87</v>
      </c>
      <c r="I33" s="1">
        <v>977</v>
      </c>
      <c r="J33" s="1">
        <v>-21</v>
      </c>
      <c r="K33" s="1">
        <v>4</v>
      </c>
    </row>
    <row r="34" spans="1:11" x14ac:dyDescent="0.2">
      <c r="A34" s="4">
        <v>45308</v>
      </c>
      <c r="F34" s="5">
        <v>-5.3456000000000001</v>
      </c>
      <c r="G34" s="5">
        <v>-4.6791999999999998</v>
      </c>
      <c r="H34" s="5">
        <v>16.704000000000004</v>
      </c>
      <c r="I34" s="1">
        <v>977</v>
      </c>
      <c r="J34" s="1">
        <v>-20</v>
      </c>
      <c r="K34" s="1">
        <v>53</v>
      </c>
    </row>
    <row r="35" spans="1:11" x14ac:dyDescent="0.2">
      <c r="A35" s="4">
        <v>45309</v>
      </c>
      <c r="F35" s="5">
        <v>-5.8083999999999998</v>
      </c>
      <c r="G35" s="5">
        <v>-4.7767999999999997</v>
      </c>
      <c r="H35" s="5">
        <v>3.5380000000000074</v>
      </c>
      <c r="I35" s="1">
        <v>977</v>
      </c>
      <c r="J35" s="1">
        <v>-20</v>
      </c>
      <c r="K35" s="1">
        <v>41</v>
      </c>
    </row>
    <row r="36" spans="1:11" x14ac:dyDescent="0.2">
      <c r="A36" s="4">
        <v>45310</v>
      </c>
      <c r="B36" s="1">
        <v>2280</v>
      </c>
      <c r="F36" s="5">
        <v>-6.2683999999999997</v>
      </c>
      <c r="G36" s="5">
        <v>-4.8727999999999998</v>
      </c>
      <c r="H36" s="5">
        <v>350.37200000000001</v>
      </c>
      <c r="I36" s="1">
        <v>977</v>
      </c>
      <c r="J36" s="1">
        <v>-20</v>
      </c>
      <c r="K36" s="1">
        <v>29</v>
      </c>
    </row>
    <row r="37" spans="1:11" x14ac:dyDescent="0.2">
      <c r="A37" s="4">
        <v>45311</v>
      </c>
      <c r="B37" s="1">
        <v>0.64374999999999993</v>
      </c>
      <c r="F37" s="5">
        <v>-6.7256</v>
      </c>
      <c r="G37" s="5">
        <v>-4.9672000000000001</v>
      </c>
      <c r="H37" s="5">
        <v>337.20600000000002</v>
      </c>
      <c r="I37" s="1">
        <v>977</v>
      </c>
      <c r="J37" s="1">
        <v>-20</v>
      </c>
      <c r="K37" s="1">
        <v>17</v>
      </c>
    </row>
    <row r="38" spans="1:11" x14ac:dyDescent="0.2">
      <c r="A38" s="4">
        <v>45312</v>
      </c>
      <c r="F38" s="5">
        <v>-7.18</v>
      </c>
      <c r="G38" s="5">
        <v>-5.0599999999999996</v>
      </c>
      <c r="H38" s="5">
        <v>324.04000000000002</v>
      </c>
      <c r="I38" s="1">
        <v>977</v>
      </c>
      <c r="J38" s="1">
        <v>-20</v>
      </c>
      <c r="K38" s="1">
        <v>4</v>
      </c>
    </row>
    <row r="39" spans="1:11" x14ac:dyDescent="0.2">
      <c r="A39" s="4">
        <v>45313</v>
      </c>
      <c r="F39" s="5">
        <v>-7.6311999999999998</v>
      </c>
      <c r="G39" s="5">
        <v>-5.1511999999999993</v>
      </c>
      <c r="H39" s="5">
        <v>310.87200000000001</v>
      </c>
      <c r="I39" s="1">
        <v>976.8</v>
      </c>
      <c r="J39" s="1">
        <v>-19</v>
      </c>
      <c r="K39" s="1">
        <v>50</v>
      </c>
    </row>
    <row r="40" spans="1:11" x14ac:dyDescent="0.2">
      <c r="A40" s="4">
        <v>45314</v>
      </c>
      <c r="F40" s="5">
        <v>-8.0787999999999993</v>
      </c>
      <c r="G40" s="5">
        <v>-5.2408000000000001</v>
      </c>
      <c r="H40" s="5">
        <v>297.70400000000001</v>
      </c>
      <c r="I40" s="1">
        <v>976.6</v>
      </c>
      <c r="J40" s="1">
        <v>-19</v>
      </c>
      <c r="K40" s="1">
        <v>37</v>
      </c>
    </row>
    <row r="41" spans="1:11" x14ac:dyDescent="0.2">
      <c r="A41" s="4">
        <v>45315</v>
      </c>
      <c r="F41" s="5">
        <v>-8.5228000000000002</v>
      </c>
      <c r="G41" s="5">
        <v>-5.3288000000000002</v>
      </c>
      <c r="H41" s="5">
        <v>284.536</v>
      </c>
      <c r="I41" s="1">
        <v>976.4</v>
      </c>
      <c r="J41" s="1">
        <v>-19</v>
      </c>
      <c r="K41" s="1">
        <v>23</v>
      </c>
    </row>
    <row r="42" spans="1:11" x14ac:dyDescent="0.2">
      <c r="A42" s="4">
        <v>45316</v>
      </c>
      <c r="F42" s="5">
        <v>-8.9632000000000005</v>
      </c>
      <c r="G42" s="5">
        <v>-5.4152000000000005</v>
      </c>
      <c r="H42" s="5">
        <v>271.36799999999999</v>
      </c>
      <c r="I42" s="1">
        <v>976.2</v>
      </c>
      <c r="J42" s="1">
        <v>-19</v>
      </c>
      <c r="K42" s="1">
        <v>8</v>
      </c>
    </row>
    <row r="43" spans="1:11" x14ac:dyDescent="0.2">
      <c r="A43" s="4">
        <v>45317</v>
      </c>
      <c r="F43" s="5">
        <v>-9.4</v>
      </c>
      <c r="G43" s="5">
        <v>-5.5</v>
      </c>
      <c r="H43" s="5">
        <v>258.2</v>
      </c>
      <c r="I43" s="1">
        <v>976</v>
      </c>
      <c r="J43" s="1">
        <v>-18</v>
      </c>
      <c r="K43" s="1">
        <v>54</v>
      </c>
    </row>
    <row r="44" spans="1:11" x14ac:dyDescent="0.2">
      <c r="A44" s="4">
        <v>45318</v>
      </c>
      <c r="F44" s="5">
        <v>-9.8320000000000007</v>
      </c>
      <c r="G44" s="5">
        <v>-5.5835999999999997</v>
      </c>
      <c r="H44" s="5">
        <v>245.03399999999999</v>
      </c>
      <c r="I44" s="1">
        <v>976</v>
      </c>
      <c r="J44" s="1">
        <v>-18</v>
      </c>
      <c r="K44" s="1">
        <v>39</v>
      </c>
    </row>
    <row r="45" spans="1:11" x14ac:dyDescent="0.2">
      <c r="A45" s="4">
        <v>45319</v>
      </c>
      <c r="F45" s="5">
        <v>-10.26</v>
      </c>
      <c r="G45" s="5">
        <v>-5.6654</v>
      </c>
      <c r="H45" s="5">
        <v>231.86799999999999</v>
      </c>
      <c r="I45" s="1">
        <v>976</v>
      </c>
      <c r="J45" s="1">
        <v>-18</v>
      </c>
      <c r="K45" s="1">
        <v>23</v>
      </c>
    </row>
    <row r="46" spans="1:11" x14ac:dyDescent="0.2">
      <c r="A46" s="4">
        <v>45320</v>
      </c>
      <c r="F46" s="5">
        <v>-10.683999999999999</v>
      </c>
      <c r="G46" s="5">
        <v>-5.7454000000000001</v>
      </c>
      <c r="H46" s="5">
        <v>218.702</v>
      </c>
      <c r="I46" s="1">
        <v>976</v>
      </c>
      <c r="J46" s="1">
        <v>-18</v>
      </c>
      <c r="K46" s="1">
        <v>7</v>
      </c>
    </row>
    <row r="47" spans="1:11" x14ac:dyDescent="0.2">
      <c r="A47" s="4">
        <v>45321</v>
      </c>
      <c r="B47" s="43"/>
      <c r="F47" s="5">
        <v>-11.103999999999999</v>
      </c>
      <c r="G47" s="5">
        <v>-5.8236000000000008</v>
      </c>
      <c r="H47" s="5">
        <v>205.536</v>
      </c>
      <c r="I47" s="1">
        <v>976</v>
      </c>
      <c r="J47" s="1">
        <v>-17</v>
      </c>
      <c r="K47" s="1">
        <v>51</v>
      </c>
    </row>
    <row r="48" spans="1:11" x14ac:dyDescent="0.2">
      <c r="A48" s="4">
        <v>45322</v>
      </c>
      <c r="F48" s="5">
        <v>-11.52</v>
      </c>
      <c r="G48" s="5">
        <v>-5.9</v>
      </c>
      <c r="H48" s="5">
        <v>192.37</v>
      </c>
      <c r="I48" s="1">
        <v>976</v>
      </c>
      <c r="J48" s="1">
        <v>-17</v>
      </c>
      <c r="K48" s="1">
        <v>35</v>
      </c>
    </row>
    <row r="49" spans="1:11" x14ac:dyDescent="0.2">
      <c r="A49" s="4">
        <v>45323</v>
      </c>
      <c r="F49" s="5">
        <v>-11.933199999999999</v>
      </c>
      <c r="G49" s="5">
        <v>-5.9740000000000002</v>
      </c>
      <c r="H49" s="5">
        <v>179.20400000000001</v>
      </c>
      <c r="I49" s="1">
        <v>975.8</v>
      </c>
      <c r="J49" s="1">
        <v>-17</v>
      </c>
      <c r="K49" s="1">
        <v>18</v>
      </c>
    </row>
    <row r="50" spans="1:11" x14ac:dyDescent="0.2">
      <c r="A50" s="4">
        <v>45324</v>
      </c>
      <c r="F50" s="5">
        <v>-12.341799999999999</v>
      </c>
      <c r="G50" s="5">
        <v>-6.0460000000000003</v>
      </c>
      <c r="H50" s="5">
        <v>166.03800000000001</v>
      </c>
      <c r="I50" s="1">
        <v>975.6</v>
      </c>
      <c r="J50" s="1">
        <v>-17</v>
      </c>
      <c r="K50" s="1">
        <v>1</v>
      </c>
    </row>
    <row r="51" spans="1:11" x14ac:dyDescent="0.2">
      <c r="A51" s="4">
        <v>45325</v>
      </c>
      <c r="F51" s="5">
        <v>-12.745799999999999</v>
      </c>
      <c r="G51" s="5">
        <v>-6.1160000000000005</v>
      </c>
      <c r="H51" s="5">
        <v>152.87200000000001</v>
      </c>
      <c r="I51" s="1">
        <v>975.4</v>
      </c>
      <c r="J51" s="1">
        <v>-16</v>
      </c>
      <c r="K51" s="1">
        <v>44</v>
      </c>
    </row>
    <row r="52" spans="1:11" x14ac:dyDescent="0.2">
      <c r="A52" s="4">
        <v>45326</v>
      </c>
      <c r="F52" s="5">
        <v>-13.145199999999999</v>
      </c>
      <c r="G52" s="5">
        <v>-6.1840000000000002</v>
      </c>
      <c r="H52" s="5">
        <v>139.70600000000002</v>
      </c>
      <c r="I52" s="1">
        <v>975.2</v>
      </c>
      <c r="J52" s="1">
        <v>-16</v>
      </c>
      <c r="K52" s="1">
        <v>26</v>
      </c>
    </row>
    <row r="53" spans="1:11" x14ac:dyDescent="0.2">
      <c r="A53" s="4">
        <v>45327</v>
      </c>
      <c r="F53" s="5">
        <v>-13.54</v>
      </c>
      <c r="G53" s="5">
        <v>-6.25</v>
      </c>
      <c r="H53" s="5">
        <v>126.54</v>
      </c>
      <c r="I53" s="1">
        <v>975</v>
      </c>
      <c r="J53" s="1">
        <v>-16</v>
      </c>
      <c r="K53" s="1">
        <v>9</v>
      </c>
    </row>
    <row r="54" spans="1:11" x14ac:dyDescent="0.2">
      <c r="A54" s="4">
        <v>45328</v>
      </c>
      <c r="F54" s="5">
        <v>-13.927999999999999</v>
      </c>
      <c r="G54" s="5">
        <v>-6.3140000000000001</v>
      </c>
      <c r="H54" s="5">
        <v>113.372</v>
      </c>
      <c r="I54" s="1">
        <v>974.8</v>
      </c>
      <c r="J54" s="1">
        <v>-15</v>
      </c>
      <c r="K54" s="1">
        <v>50</v>
      </c>
    </row>
    <row r="55" spans="1:11" x14ac:dyDescent="0.2">
      <c r="A55" s="4">
        <v>45329</v>
      </c>
      <c r="F55" s="5">
        <v>-14.311</v>
      </c>
      <c r="G55" s="5">
        <v>-6.3760000000000003</v>
      </c>
      <c r="H55" s="5">
        <v>100.20400000000001</v>
      </c>
      <c r="I55" s="1">
        <v>974.6</v>
      </c>
      <c r="J55" s="1">
        <v>-15</v>
      </c>
      <c r="K55" s="1">
        <v>32</v>
      </c>
    </row>
    <row r="56" spans="1:11" x14ac:dyDescent="0.2">
      <c r="A56" s="4">
        <v>45330</v>
      </c>
      <c r="F56" s="5">
        <v>-14.689</v>
      </c>
      <c r="G56" s="5">
        <v>-6.4359999999999999</v>
      </c>
      <c r="H56" s="5">
        <v>87.036000000000001</v>
      </c>
      <c r="I56" s="1">
        <v>974.4</v>
      </c>
      <c r="J56" s="1">
        <v>-15</v>
      </c>
      <c r="K56" s="1">
        <v>13</v>
      </c>
    </row>
    <row r="57" spans="1:11" x14ac:dyDescent="0.2">
      <c r="A57" s="4">
        <v>45331</v>
      </c>
      <c r="F57" s="5">
        <v>-15.061999999999999</v>
      </c>
      <c r="G57" s="5">
        <v>-6.4939999999999998</v>
      </c>
      <c r="H57" s="5">
        <v>73.867999999999995</v>
      </c>
      <c r="I57" s="1">
        <v>974.2</v>
      </c>
      <c r="J57" s="1">
        <v>-14</v>
      </c>
      <c r="K57" s="1">
        <v>54</v>
      </c>
    </row>
    <row r="58" spans="1:11" x14ac:dyDescent="0.2">
      <c r="A58" s="4">
        <v>45332</v>
      </c>
      <c r="F58" s="5">
        <v>-15.43</v>
      </c>
      <c r="G58" s="5">
        <v>-6.55</v>
      </c>
      <c r="H58" s="5">
        <v>60.7</v>
      </c>
      <c r="I58" s="1">
        <v>974</v>
      </c>
      <c r="J58" s="1">
        <v>-14</v>
      </c>
      <c r="K58" s="1">
        <v>35</v>
      </c>
    </row>
    <row r="59" spans="1:11" x14ac:dyDescent="0.2">
      <c r="A59" s="4">
        <v>45333</v>
      </c>
      <c r="F59" s="5">
        <v>-15.7948</v>
      </c>
      <c r="G59" s="5">
        <v>-6.6040000000000001</v>
      </c>
      <c r="H59" s="5">
        <v>47.534000000000006</v>
      </c>
      <c r="I59" s="1">
        <v>973.8</v>
      </c>
      <c r="J59" s="1">
        <v>-14</v>
      </c>
      <c r="K59" s="1">
        <v>16</v>
      </c>
    </row>
    <row r="60" spans="1:11" x14ac:dyDescent="0.2">
      <c r="A60" s="4">
        <v>45334</v>
      </c>
      <c r="F60" s="5">
        <v>-16.154199999999999</v>
      </c>
      <c r="G60" s="5">
        <v>-6.6559999999999997</v>
      </c>
      <c r="H60" s="5">
        <v>34.368000000000009</v>
      </c>
      <c r="I60" s="1">
        <v>973.6</v>
      </c>
      <c r="J60" s="1">
        <v>-13</v>
      </c>
      <c r="K60" s="1">
        <v>56</v>
      </c>
    </row>
    <row r="61" spans="1:11" x14ac:dyDescent="0.2">
      <c r="A61" s="4">
        <v>45335</v>
      </c>
      <c r="F61" s="5">
        <v>-16.508199999999999</v>
      </c>
      <c r="G61" s="5">
        <v>-6.7059999999999995</v>
      </c>
      <c r="H61" s="5">
        <v>21.202000000000012</v>
      </c>
      <c r="I61" s="1">
        <v>973.4</v>
      </c>
      <c r="J61" s="1">
        <v>-13</v>
      </c>
      <c r="K61" s="1">
        <v>36</v>
      </c>
    </row>
    <row r="62" spans="1:11" x14ac:dyDescent="0.2">
      <c r="A62" s="4">
        <v>45336</v>
      </c>
      <c r="B62" s="1">
        <v>2281</v>
      </c>
      <c r="F62" s="5">
        <v>-16.8568</v>
      </c>
      <c r="G62" s="5">
        <v>-6.7539999999999996</v>
      </c>
      <c r="H62" s="5">
        <v>8.0360000000000156</v>
      </c>
      <c r="I62" s="1">
        <v>973.2</v>
      </c>
      <c r="J62" s="1">
        <v>-13</v>
      </c>
      <c r="K62" s="1">
        <v>16</v>
      </c>
    </row>
    <row r="63" spans="1:11" x14ac:dyDescent="0.2">
      <c r="A63" s="4">
        <v>45337</v>
      </c>
      <c r="B63" s="1">
        <v>0.98541666666666661</v>
      </c>
      <c r="F63" s="5">
        <v>-17.2</v>
      </c>
      <c r="G63" s="5">
        <v>-6.8</v>
      </c>
      <c r="H63" s="5">
        <v>354.87</v>
      </c>
      <c r="I63" s="1">
        <v>973</v>
      </c>
      <c r="J63" s="1">
        <v>-12</v>
      </c>
      <c r="K63" s="1">
        <v>55</v>
      </c>
    </row>
    <row r="64" spans="1:11" x14ac:dyDescent="0.2">
      <c r="A64" s="4">
        <v>45338</v>
      </c>
      <c r="F64" s="5">
        <v>-17.536000000000001</v>
      </c>
      <c r="G64" s="5">
        <v>-6.8444000000000003</v>
      </c>
      <c r="H64" s="5">
        <v>341.702</v>
      </c>
      <c r="I64" s="1">
        <v>972.8</v>
      </c>
      <c r="J64" s="1">
        <v>-12</v>
      </c>
      <c r="K64" s="1">
        <v>35</v>
      </c>
    </row>
    <row r="65" spans="1:11" x14ac:dyDescent="0.2">
      <c r="A65" s="4">
        <v>45339</v>
      </c>
      <c r="F65" s="5">
        <v>-17.866</v>
      </c>
      <c r="G65" s="5">
        <v>-6.8865999999999996</v>
      </c>
      <c r="H65" s="5">
        <v>328.53399999999999</v>
      </c>
      <c r="I65" s="1">
        <v>972.6</v>
      </c>
      <c r="J65" s="1">
        <v>-12</v>
      </c>
      <c r="K65" s="1">
        <v>14</v>
      </c>
    </row>
    <row r="66" spans="1:11" x14ac:dyDescent="0.2">
      <c r="A66" s="4">
        <v>45340</v>
      </c>
      <c r="F66" s="5">
        <v>-18.190000000000001</v>
      </c>
      <c r="G66" s="5">
        <v>-6.9265999999999996</v>
      </c>
      <c r="H66" s="5">
        <v>315.36599999999999</v>
      </c>
      <c r="I66" s="1">
        <v>972.4</v>
      </c>
      <c r="J66" s="1">
        <v>-11</v>
      </c>
      <c r="K66" s="1">
        <v>53</v>
      </c>
    </row>
    <row r="67" spans="1:11" x14ac:dyDescent="0.2">
      <c r="A67" s="4">
        <v>45341</v>
      </c>
      <c r="F67" s="5">
        <v>-18.507999999999999</v>
      </c>
      <c r="G67" s="5">
        <v>-6.9644000000000004</v>
      </c>
      <c r="H67" s="5">
        <v>302.19799999999998</v>
      </c>
      <c r="I67" s="1">
        <v>972.2</v>
      </c>
      <c r="J67" s="1">
        <v>-11</v>
      </c>
      <c r="K67" s="1">
        <v>32</v>
      </c>
    </row>
    <row r="68" spans="1:11" x14ac:dyDescent="0.2">
      <c r="A68" s="4">
        <v>45342</v>
      </c>
      <c r="F68" s="5">
        <v>-18.82</v>
      </c>
      <c r="G68" s="5">
        <v>-7</v>
      </c>
      <c r="H68" s="5">
        <v>289.02999999999997</v>
      </c>
      <c r="I68" s="1">
        <v>972</v>
      </c>
      <c r="J68" s="1">
        <v>-11</v>
      </c>
      <c r="K68" s="1">
        <v>11</v>
      </c>
    </row>
    <row r="69" spans="1:11" x14ac:dyDescent="0.2">
      <c r="A69" s="4">
        <v>45343</v>
      </c>
      <c r="F69" s="5">
        <v>-19.125599999999999</v>
      </c>
      <c r="G69" s="5">
        <v>-7.0327999999999999</v>
      </c>
      <c r="H69" s="5">
        <v>275.85999999999996</v>
      </c>
      <c r="I69" s="1">
        <v>971.8</v>
      </c>
      <c r="J69" s="1">
        <v>-10</v>
      </c>
      <c r="K69" s="1">
        <v>49</v>
      </c>
    </row>
    <row r="70" spans="1:11" x14ac:dyDescent="0.2">
      <c r="A70" s="4">
        <v>45344</v>
      </c>
      <c r="F70" s="5">
        <v>-19.4254</v>
      </c>
      <c r="G70" s="5">
        <v>-7.0632000000000001</v>
      </c>
      <c r="H70" s="5">
        <v>262.69</v>
      </c>
      <c r="I70" s="1">
        <v>971.6</v>
      </c>
      <c r="J70" s="1">
        <v>-10</v>
      </c>
      <c r="K70" s="1">
        <v>28</v>
      </c>
    </row>
    <row r="71" spans="1:11" x14ac:dyDescent="0.2">
      <c r="A71" s="4">
        <v>45345</v>
      </c>
      <c r="F71" s="5">
        <v>-19.7194</v>
      </c>
      <c r="G71" s="5">
        <v>-7.0911999999999997</v>
      </c>
      <c r="H71" s="5">
        <v>249.51999999999998</v>
      </c>
      <c r="I71" s="1">
        <v>971.4</v>
      </c>
      <c r="J71" s="1">
        <v>-10</v>
      </c>
      <c r="K71" s="1">
        <v>6</v>
      </c>
    </row>
    <row r="72" spans="1:11" x14ac:dyDescent="0.2">
      <c r="A72" s="4">
        <v>45346</v>
      </c>
      <c r="F72" s="5">
        <v>-20.0076</v>
      </c>
      <c r="G72" s="5">
        <v>-7.1167999999999996</v>
      </c>
      <c r="H72" s="5">
        <v>236.35</v>
      </c>
      <c r="I72" s="1">
        <v>971.2</v>
      </c>
      <c r="J72" s="1">
        <v>-9</v>
      </c>
      <c r="K72" s="1">
        <v>44</v>
      </c>
    </row>
    <row r="73" spans="1:11" x14ac:dyDescent="0.2">
      <c r="A73" s="4">
        <v>45347</v>
      </c>
      <c r="F73" s="5">
        <v>-20.29</v>
      </c>
      <c r="G73" s="5">
        <v>-7.14</v>
      </c>
      <c r="H73" s="5">
        <v>223.18</v>
      </c>
      <c r="I73" s="1">
        <v>971</v>
      </c>
      <c r="J73" s="1">
        <v>-9</v>
      </c>
      <c r="K73" s="1">
        <v>22</v>
      </c>
    </row>
    <row r="74" spans="1:11" x14ac:dyDescent="0.2">
      <c r="A74" s="4">
        <v>45348</v>
      </c>
      <c r="B74" s="43"/>
      <c r="F74" s="5">
        <v>-20.5684</v>
      </c>
      <c r="G74" s="5">
        <v>-7.1604000000000001</v>
      </c>
      <c r="H74" s="5">
        <v>210.00800000000001</v>
      </c>
      <c r="I74" s="1">
        <v>970.8</v>
      </c>
      <c r="J74" s="1">
        <v>-8</v>
      </c>
      <c r="K74" s="1">
        <v>59</v>
      </c>
    </row>
    <row r="75" spans="1:11" x14ac:dyDescent="0.2">
      <c r="A75" s="4">
        <v>45349</v>
      </c>
      <c r="F75" s="5">
        <v>-20.840599999999998</v>
      </c>
      <c r="G75" s="5">
        <v>-7.1785999999999994</v>
      </c>
      <c r="H75" s="5">
        <v>196.83600000000001</v>
      </c>
      <c r="I75" s="1">
        <v>970.6</v>
      </c>
      <c r="J75" s="1">
        <v>-8</v>
      </c>
      <c r="K75" s="1">
        <v>37</v>
      </c>
    </row>
    <row r="76" spans="1:11" x14ac:dyDescent="0.2">
      <c r="A76" s="4">
        <v>45350</v>
      </c>
      <c r="F76" s="5">
        <v>-21.1066</v>
      </c>
      <c r="G76" s="5">
        <v>-7.1945999999999994</v>
      </c>
      <c r="H76" s="5">
        <v>183.66399999999999</v>
      </c>
      <c r="I76" s="1">
        <v>970.4</v>
      </c>
      <c r="J76" s="1">
        <v>-8</v>
      </c>
      <c r="K76" s="1">
        <v>14</v>
      </c>
    </row>
    <row r="77" spans="1:11" x14ac:dyDescent="0.2">
      <c r="A77" s="4">
        <v>45351</v>
      </c>
      <c r="F77" s="5">
        <v>-21.366399999999999</v>
      </c>
      <c r="G77" s="5">
        <v>-7.2084000000000001</v>
      </c>
      <c r="H77" s="5">
        <v>170.49199999999999</v>
      </c>
      <c r="I77" s="1">
        <v>970.2</v>
      </c>
      <c r="J77" s="1">
        <v>-7</v>
      </c>
      <c r="K77" s="1">
        <v>52</v>
      </c>
    </row>
    <row r="78" spans="1:11" x14ac:dyDescent="0.2">
      <c r="A78" s="4">
        <v>45352</v>
      </c>
      <c r="F78" s="5">
        <v>-21.62</v>
      </c>
      <c r="G78" s="5">
        <v>-7.22</v>
      </c>
      <c r="H78" s="5">
        <v>157.32</v>
      </c>
      <c r="I78" s="1">
        <v>970</v>
      </c>
      <c r="J78" s="1">
        <v>-7</v>
      </c>
      <c r="K78" s="1">
        <v>29</v>
      </c>
    </row>
    <row r="79" spans="1:11" x14ac:dyDescent="0.2">
      <c r="A79" s="4">
        <v>45353</v>
      </c>
      <c r="F79" s="5">
        <v>-21.864800000000002</v>
      </c>
      <c r="G79" s="5">
        <v>-7.2299999999999995</v>
      </c>
      <c r="H79" s="5">
        <v>144.14599999999999</v>
      </c>
      <c r="I79" s="1">
        <v>969.8</v>
      </c>
      <c r="J79" s="1">
        <v>-7</v>
      </c>
      <c r="K79" s="1">
        <v>6</v>
      </c>
    </row>
    <row r="80" spans="1:11" x14ac:dyDescent="0.2">
      <c r="A80" s="4">
        <v>45354</v>
      </c>
      <c r="F80" s="5">
        <v>-22.103200000000001</v>
      </c>
      <c r="G80" s="5">
        <v>-7.2379999999999995</v>
      </c>
      <c r="H80" s="5">
        <v>130.97199999999998</v>
      </c>
      <c r="I80" s="1">
        <v>969.6</v>
      </c>
      <c r="J80" s="1">
        <v>-6</v>
      </c>
      <c r="K80" s="1">
        <v>43</v>
      </c>
    </row>
    <row r="81" spans="1:11" x14ac:dyDescent="0.2">
      <c r="A81" s="4">
        <v>45355</v>
      </c>
      <c r="F81" s="5">
        <v>-22.3352</v>
      </c>
      <c r="G81" s="5">
        <v>-7.2439999999999998</v>
      </c>
      <c r="H81" s="5">
        <v>117.798</v>
      </c>
      <c r="I81" s="1">
        <v>969.4</v>
      </c>
      <c r="J81" s="1">
        <v>-6</v>
      </c>
      <c r="K81" s="1">
        <v>20</v>
      </c>
    </row>
    <row r="82" spans="1:11" x14ac:dyDescent="0.2">
      <c r="A82" s="4">
        <v>45356</v>
      </c>
      <c r="F82" s="5">
        <v>-22.5608</v>
      </c>
      <c r="G82" s="5">
        <v>-7.2480000000000002</v>
      </c>
      <c r="H82" s="5">
        <v>104.624</v>
      </c>
      <c r="I82" s="1">
        <v>969.2</v>
      </c>
      <c r="J82" s="1">
        <v>-5</v>
      </c>
      <c r="K82" s="1">
        <v>57</v>
      </c>
    </row>
    <row r="83" spans="1:11" x14ac:dyDescent="0.2">
      <c r="A83" s="4">
        <v>45357</v>
      </c>
      <c r="F83" s="5">
        <v>-22.78</v>
      </c>
      <c r="G83" s="5">
        <v>-7.25</v>
      </c>
      <c r="H83" s="5">
        <v>91.45</v>
      </c>
      <c r="I83" s="1">
        <v>969</v>
      </c>
      <c r="J83" s="1">
        <v>-5</v>
      </c>
      <c r="K83" s="1">
        <v>34</v>
      </c>
    </row>
    <row r="84" spans="1:11" x14ac:dyDescent="0.2">
      <c r="A84" s="4">
        <v>45358</v>
      </c>
      <c r="F84" s="5">
        <v>-22.994800000000001</v>
      </c>
      <c r="G84" s="5">
        <v>-7.2504</v>
      </c>
      <c r="H84" s="5">
        <v>78.274000000000001</v>
      </c>
      <c r="I84" s="1">
        <v>968.8</v>
      </c>
      <c r="J84" s="1">
        <v>-5</v>
      </c>
      <c r="K84" s="1">
        <v>10</v>
      </c>
    </row>
    <row r="85" spans="1:11" x14ac:dyDescent="0.2">
      <c r="A85" s="4">
        <v>45359</v>
      </c>
      <c r="F85" s="5">
        <v>-23.203199999999999</v>
      </c>
      <c r="G85" s="5">
        <v>-7.2486000000000006</v>
      </c>
      <c r="H85" s="5">
        <v>65.097999999999999</v>
      </c>
      <c r="I85" s="1">
        <v>968.6</v>
      </c>
      <c r="J85" s="1">
        <v>-4</v>
      </c>
      <c r="K85" s="1">
        <v>47</v>
      </c>
    </row>
    <row r="86" spans="1:11" x14ac:dyDescent="0.2">
      <c r="A86" s="4">
        <v>45360</v>
      </c>
      <c r="F86" s="5">
        <v>-23.405200000000001</v>
      </c>
      <c r="G86" s="5">
        <v>-7.2446000000000002</v>
      </c>
      <c r="H86" s="5">
        <v>51.922000000000004</v>
      </c>
      <c r="I86" s="1">
        <v>968.4</v>
      </c>
      <c r="J86" s="1">
        <v>-4</v>
      </c>
      <c r="K86" s="1">
        <v>23</v>
      </c>
    </row>
    <row r="87" spans="1:11" x14ac:dyDescent="0.2">
      <c r="A87" s="4">
        <v>45361</v>
      </c>
      <c r="F87" s="5">
        <v>-23.6008</v>
      </c>
      <c r="G87" s="5">
        <v>-7.2384000000000004</v>
      </c>
      <c r="H87" s="5">
        <v>38.746000000000002</v>
      </c>
      <c r="I87" s="1">
        <v>968.2</v>
      </c>
      <c r="J87" s="1">
        <v>-4</v>
      </c>
      <c r="K87" s="1">
        <v>0</v>
      </c>
    </row>
    <row r="88" spans="1:11" x14ac:dyDescent="0.2">
      <c r="A88" s="4">
        <v>45362</v>
      </c>
      <c r="F88" s="5">
        <v>-23.79</v>
      </c>
      <c r="G88" s="5">
        <v>-7.23</v>
      </c>
      <c r="H88" s="5">
        <v>25.57</v>
      </c>
      <c r="I88" s="1">
        <v>968</v>
      </c>
      <c r="J88" s="1">
        <v>-3</v>
      </c>
      <c r="K88" s="1">
        <v>36</v>
      </c>
    </row>
    <row r="89" spans="1:11" x14ac:dyDescent="0.2">
      <c r="A89" s="4">
        <v>45363</v>
      </c>
      <c r="F89" s="5">
        <v>-23.971599999999999</v>
      </c>
      <c r="G89" s="5">
        <v>-7.2188000000000008</v>
      </c>
      <c r="H89" s="5">
        <v>12.390000000000004</v>
      </c>
      <c r="I89" s="1">
        <v>967.6</v>
      </c>
      <c r="J89" s="1">
        <v>-3</v>
      </c>
      <c r="K89" s="1">
        <v>13</v>
      </c>
    </row>
    <row r="90" spans="1:11" x14ac:dyDescent="0.2">
      <c r="A90" s="4">
        <v>45364</v>
      </c>
      <c r="B90" s="1">
        <v>2282</v>
      </c>
      <c r="F90" s="5">
        <v>-24.1464</v>
      </c>
      <c r="G90" s="5">
        <v>-7.2052000000000005</v>
      </c>
      <c r="H90" s="5">
        <v>359.21000000000004</v>
      </c>
      <c r="I90" s="1">
        <v>967.2</v>
      </c>
      <c r="J90" s="1">
        <v>-2</v>
      </c>
      <c r="K90" s="1">
        <v>49</v>
      </c>
    </row>
    <row r="91" spans="1:11" x14ac:dyDescent="0.2">
      <c r="A91" s="4">
        <v>45365</v>
      </c>
      <c r="B91" s="1">
        <v>0.31527777777777777</v>
      </c>
      <c r="F91" s="5">
        <v>-24.314399999999999</v>
      </c>
      <c r="G91" s="5">
        <v>-7.1892000000000005</v>
      </c>
      <c r="H91" s="5">
        <v>346.03000000000003</v>
      </c>
      <c r="I91" s="1">
        <v>966.8</v>
      </c>
      <c r="J91" s="1">
        <v>-2</v>
      </c>
      <c r="K91" s="1">
        <v>25</v>
      </c>
    </row>
    <row r="92" spans="1:11" x14ac:dyDescent="0.2">
      <c r="A92" s="4">
        <v>45366</v>
      </c>
      <c r="F92" s="5">
        <v>-24.4756</v>
      </c>
      <c r="G92" s="5">
        <v>-7.1708000000000007</v>
      </c>
      <c r="H92" s="5">
        <v>332.85</v>
      </c>
      <c r="I92" s="1">
        <v>966.4</v>
      </c>
      <c r="J92" s="1">
        <v>-2</v>
      </c>
      <c r="K92" s="1">
        <v>2</v>
      </c>
    </row>
    <row r="93" spans="1:11" x14ac:dyDescent="0.2">
      <c r="A93" s="4">
        <v>45367</v>
      </c>
      <c r="F93" s="5">
        <v>-24.63</v>
      </c>
      <c r="G93" s="5">
        <v>-7.15</v>
      </c>
      <c r="H93" s="5">
        <v>319.67</v>
      </c>
      <c r="I93" s="1">
        <v>966</v>
      </c>
      <c r="J93" s="1">
        <v>-1</v>
      </c>
      <c r="K93" s="1">
        <v>38</v>
      </c>
    </row>
    <row r="94" spans="1:11" x14ac:dyDescent="0.2">
      <c r="A94" s="4">
        <v>45368</v>
      </c>
      <c r="F94" s="5">
        <v>-24.777999999999999</v>
      </c>
      <c r="G94" s="5">
        <v>-7.1264000000000003</v>
      </c>
      <c r="H94" s="5">
        <v>306.488</v>
      </c>
      <c r="I94" s="1">
        <v>965.8</v>
      </c>
      <c r="J94" s="1">
        <v>-1</v>
      </c>
      <c r="K94" s="1">
        <v>14</v>
      </c>
    </row>
    <row r="95" spans="1:11" x14ac:dyDescent="0.2">
      <c r="A95" s="4">
        <v>45369</v>
      </c>
      <c r="F95" s="5">
        <v>-24.919</v>
      </c>
      <c r="G95" s="5">
        <v>-7.1006</v>
      </c>
      <c r="H95" s="5">
        <v>293.30599999999998</v>
      </c>
      <c r="I95" s="1">
        <v>965.6</v>
      </c>
      <c r="J95" s="1">
        <v>0</v>
      </c>
      <c r="K95" s="1">
        <v>-51</v>
      </c>
    </row>
    <row r="96" spans="1:11" x14ac:dyDescent="0.2">
      <c r="A96" s="4">
        <v>45370</v>
      </c>
      <c r="F96" s="5">
        <v>-25.053000000000001</v>
      </c>
      <c r="G96" s="5">
        <v>-7.0725999999999996</v>
      </c>
      <c r="H96" s="5">
        <v>280.12400000000002</v>
      </c>
      <c r="I96" s="1">
        <v>965.4</v>
      </c>
      <c r="J96" s="1">
        <v>0</v>
      </c>
      <c r="K96" s="1">
        <v>-27</v>
      </c>
    </row>
    <row r="97" spans="1:11" x14ac:dyDescent="0.2">
      <c r="A97" s="4">
        <v>45371</v>
      </c>
      <c r="F97" s="5">
        <v>-25.18</v>
      </c>
      <c r="G97" s="5">
        <v>-7.0423999999999998</v>
      </c>
      <c r="H97" s="5">
        <v>266.94200000000001</v>
      </c>
      <c r="I97" s="1">
        <v>965.2</v>
      </c>
      <c r="J97" s="1">
        <v>0</v>
      </c>
      <c r="K97" s="1">
        <v>-3</v>
      </c>
    </row>
    <row r="98" spans="1:11" x14ac:dyDescent="0.2">
      <c r="A98" s="4">
        <v>45372</v>
      </c>
      <c r="F98" s="5">
        <v>-25.3</v>
      </c>
      <c r="G98" s="5">
        <v>-7.01</v>
      </c>
      <c r="H98" s="5">
        <v>253.76</v>
      </c>
      <c r="I98" s="1">
        <v>965</v>
      </c>
      <c r="J98" s="1">
        <v>0</v>
      </c>
      <c r="K98" s="1">
        <v>21</v>
      </c>
    </row>
    <row r="99" spans="1:11" x14ac:dyDescent="0.2">
      <c r="A99" s="4">
        <v>45373</v>
      </c>
      <c r="F99" s="5">
        <v>-25.411999999999999</v>
      </c>
      <c r="G99" s="5">
        <v>-6.9756</v>
      </c>
      <c r="H99" s="5">
        <v>240.57399999999998</v>
      </c>
      <c r="I99" s="1">
        <v>964.8</v>
      </c>
      <c r="J99" s="1">
        <v>0</v>
      </c>
      <c r="K99" s="1">
        <v>44</v>
      </c>
    </row>
    <row r="100" spans="1:11" x14ac:dyDescent="0.2">
      <c r="A100" s="4">
        <v>45374</v>
      </c>
      <c r="F100" s="5">
        <v>-25.516999999999999</v>
      </c>
      <c r="G100" s="5">
        <v>-6.9394</v>
      </c>
      <c r="H100" s="5">
        <v>227.38800000000001</v>
      </c>
      <c r="I100" s="1">
        <v>964.6</v>
      </c>
      <c r="J100" s="1">
        <v>1</v>
      </c>
      <c r="K100" s="1">
        <v>8</v>
      </c>
    </row>
    <row r="101" spans="1:11" x14ac:dyDescent="0.2">
      <c r="A101" s="4">
        <v>45375</v>
      </c>
      <c r="B101" s="43"/>
      <c r="F101" s="5">
        <v>-25.614999999999998</v>
      </c>
      <c r="G101" s="5">
        <v>-6.9013999999999998</v>
      </c>
      <c r="H101" s="5">
        <v>214.202</v>
      </c>
      <c r="I101" s="1">
        <v>964.4</v>
      </c>
      <c r="J101" s="1">
        <v>1</v>
      </c>
      <c r="K101" s="1">
        <v>32</v>
      </c>
    </row>
    <row r="102" spans="1:11" x14ac:dyDescent="0.2">
      <c r="A102" s="4">
        <v>45376</v>
      </c>
      <c r="F102" s="5">
        <v>-25.706</v>
      </c>
      <c r="G102" s="5">
        <v>-6.8616000000000001</v>
      </c>
      <c r="H102" s="5">
        <v>201.01600000000002</v>
      </c>
      <c r="I102" s="1">
        <v>964.2</v>
      </c>
      <c r="J102" s="1">
        <v>1</v>
      </c>
      <c r="K102" s="1">
        <v>55</v>
      </c>
    </row>
    <row r="103" spans="1:11" x14ac:dyDescent="0.2">
      <c r="A103" s="4">
        <v>45377</v>
      </c>
      <c r="F103" s="5">
        <v>-25.79</v>
      </c>
      <c r="G103" s="5">
        <v>-6.82</v>
      </c>
      <c r="H103" s="5">
        <v>187.83</v>
      </c>
      <c r="I103" s="1">
        <v>964</v>
      </c>
      <c r="J103" s="1">
        <v>2</v>
      </c>
      <c r="K103" s="1">
        <v>19</v>
      </c>
    </row>
    <row r="104" spans="1:11" x14ac:dyDescent="0.2">
      <c r="A104" s="4">
        <v>45378</v>
      </c>
      <c r="F104" s="5">
        <v>-25.867999999999999</v>
      </c>
      <c r="G104" s="5">
        <v>-6.7780000000000005</v>
      </c>
      <c r="H104" s="5">
        <v>174.64000000000001</v>
      </c>
      <c r="I104" s="1">
        <v>963.6</v>
      </c>
      <c r="J104" s="1">
        <v>2</v>
      </c>
      <c r="K104" s="1">
        <v>42</v>
      </c>
    </row>
    <row r="105" spans="1:11" x14ac:dyDescent="0.2">
      <c r="A105" s="4">
        <v>45379</v>
      </c>
      <c r="F105" s="5">
        <v>-25.939</v>
      </c>
      <c r="G105" s="5">
        <v>-6.734</v>
      </c>
      <c r="H105" s="5">
        <v>161.44999999999999</v>
      </c>
      <c r="I105" s="1">
        <v>963.2</v>
      </c>
      <c r="J105" s="1">
        <v>3</v>
      </c>
      <c r="K105" s="1">
        <v>6</v>
      </c>
    </row>
    <row r="106" spans="1:11" x14ac:dyDescent="0.2">
      <c r="A106" s="4">
        <v>45380</v>
      </c>
      <c r="F106" s="5">
        <v>-26.003</v>
      </c>
      <c r="G106" s="5">
        <v>-6.6879999999999997</v>
      </c>
      <c r="H106" s="5">
        <v>148.26</v>
      </c>
      <c r="I106" s="1">
        <v>962.8</v>
      </c>
      <c r="J106" s="1">
        <v>3</v>
      </c>
      <c r="K106" s="1">
        <v>29</v>
      </c>
    </row>
    <row r="107" spans="1:11" x14ac:dyDescent="0.2">
      <c r="A107" s="4">
        <v>45381</v>
      </c>
      <c r="F107" s="5">
        <v>-26.06</v>
      </c>
      <c r="G107" s="5">
        <v>-6.64</v>
      </c>
      <c r="H107" s="5">
        <v>135.07</v>
      </c>
      <c r="I107" s="1">
        <v>962.4</v>
      </c>
      <c r="J107" s="1">
        <v>3</v>
      </c>
      <c r="K107" s="1">
        <v>52</v>
      </c>
    </row>
    <row r="108" spans="1:11" x14ac:dyDescent="0.2">
      <c r="A108" s="4">
        <v>45382</v>
      </c>
      <c r="F108" s="5">
        <v>-26.11</v>
      </c>
      <c r="G108" s="5">
        <v>-6.59</v>
      </c>
      <c r="H108" s="5">
        <v>121.88</v>
      </c>
      <c r="I108" s="1">
        <v>962</v>
      </c>
      <c r="J108" s="1">
        <v>4</v>
      </c>
      <c r="K108" s="1">
        <v>16</v>
      </c>
    </row>
    <row r="109" spans="1:11" x14ac:dyDescent="0.2">
      <c r="A109" s="4">
        <v>45383</v>
      </c>
      <c r="F109" s="5">
        <v>-26.1524</v>
      </c>
      <c r="G109" s="5">
        <v>-6.5359999999999996</v>
      </c>
      <c r="H109" s="5">
        <v>108.68599999999999</v>
      </c>
      <c r="I109" s="1">
        <v>961.8</v>
      </c>
      <c r="J109" s="1">
        <v>4</v>
      </c>
      <c r="K109" s="1">
        <v>39</v>
      </c>
    </row>
    <row r="110" spans="1:11" x14ac:dyDescent="0.2">
      <c r="A110" s="4">
        <v>45384</v>
      </c>
      <c r="F110" s="5">
        <v>-26.1876</v>
      </c>
      <c r="G110" s="5">
        <v>-6.4799999999999995</v>
      </c>
      <c r="H110" s="5">
        <v>95.49199999999999</v>
      </c>
      <c r="I110" s="1">
        <v>961.6</v>
      </c>
      <c r="J110" s="1">
        <v>5</v>
      </c>
      <c r="K110" s="1">
        <v>2</v>
      </c>
    </row>
    <row r="111" spans="1:11" x14ac:dyDescent="0.2">
      <c r="A111" s="4">
        <v>45385</v>
      </c>
      <c r="F111" s="5">
        <v>-26.215599999999998</v>
      </c>
      <c r="G111" s="5">
        <v>-6.4219999999999997</v>
      </c>
      <c r="H111" s="5">
        <v>82.298000000000002</v>
      </c>
      <c r="I111" s="1">
        <v>961.4</v>
      </c>
      <c r="J111" s="1">
        <v>5</v>
      </c>
      <c r="K111" s="1">
        <v>25</v>
      </c>
    </row>
    <row r="112" spans="1:11" x14ac:dyDescent="0.2">
      <c r="A112" s="4">
        <v>45386</v>
      </c>
      <c r="F112" s="5">
        <v>-26.2364</v>
      </c>
      <c r="G112" s="5">
        <v>-6.3620000000000001</v>
      </c>
      <c r="H112" s="5">
        <v>69.103999999999985</v>
      </c>
      <c r="I112" s="1">
        <v>961.2</v>
      </c>
      <c r="J112" s="1">
        <v>5</v>
      </c>
      <c r="K112" s="1">
        <v>48</v>
      </c>
    </row>
    <row r="113" spans="1:11" x14ac:dyDescent="0.2">
      <c r="A113" s="4">
        <v>45387</v>
      </c>
      <c r="F113" s="5">
        <v>-26.25</v>
      </c>
      <c r="G113" s="5">
        <v>-6.3</v>
      </c>
      <c r="H113" s="5">
        <v>55.91</v>
      </c>
      <c r="I113" s="1">
        <v>961</v>
      </c>
      <c r="J113" s="1">
        <v>6</v>
      </c>
      <c r="K113" s="1">
        <v>11</v>
      </c>
    </row>
    <row r="114" spans="1:11" x14ac:dyDescent="0.2">
      <c r="A114" s="4">
        <v>45388</v>
      </c>
      <c r="F114" s="5">
        <v>-26.256399999999999</v>
      </c>
      <c r="G114" s="5">
        <v>-6.2375999999999996</v>
      </c>
      <c r="H114" s="5">
        <v>42.711999999999996</v>
      </c>
      <c r="I114" s="1">
        <v>960.6</v>
      </c>
      <c r="J114" s="1">
        <v>6</v>
      </c>
      <c r="K114" s="1">
        <v>33</v>
      </c>
    </row>
    <row r="115" spans="1:11" x14ac:dyDescent="0.2">
      <c r="A115" s="4">
        <v>45389</v>
      </c>
      <c r="F115" s="5">
        <v>-26.255600000000001</v>
      </c>
      <c r="G115" s="5">
        <v>-6.1734</v>
      </c>
      <c r="H115" s="5">
        <v>29.513999999999992</v>
      </c>
      <c r="I115" s="1">
        <v>960.2</v>
      </c>
      <c r="J115" s="1">
        <v>6</v>
      </c>
      <c r="K115" s="1">
        <v>56</v>
      </c>
    </row>
    <row r="116" spans="1:11" x14ac:dyDescent="0.2">
      <c r="A116" s="4">
        <v>45390</v>
      </c>
      <c r="F116" s="5">
        <v>-26.247600000000002</v>
      </c>
      <c r="G116" s="5">
        <v>-6.1074000000000002</v>
      </c>
      <c r="H116" s="5">
        <v>16.315999999999995</v>
      </c>
      <c r="I116" s="1">
        <v>959.8</v>
      </c>
      <c r="J116" s="1">
        <v>7</v>
      </c>
      <c r="K116" s="1">
        <v>18</v>
      </c>
    </row>
    <row r="117" spans="1:11" x14ac:dyDescent="0.2">
      <c r="A117" s="4">
        <v>45391</v>
      </c>
      <c r="B117" s="1">
        <v>2283</v>
      </c>
      <c r="F117" s="5">
        <v>-26.232400000000002</v>
      </c>
      <c r="G117" s="5">
        <v>-6.0396000000000001</v>
      </c>
      <c r="H117" s="5">
        <v>3.1179999999999879</v>
      </c>
      <c r="I117" s="1">
        <v>959.4</v>
      </c>
      <c r="J117" s="1">
        <v>7</v>
      </c>
      <c r="K117" s="1">
        <v>41</v>
      </c>
    </row>
    <row r="118" spans="1:11" x14ac:dyDescent="0.2">
      <c r="A118" s="4">
        <v>45392</v>
      </c>
      <c r="B118" s="1">
        <v>0.61111111111111105</v>
      </c>
      <c r="F118" s="5">
        <v>-26.21</v>
      </c>
      <c r="G118" s="5">
        <v>-5.97</v>
      </c>
      <c r="H118" s="5">
        <v>349.92</v>
      </c>
      <c r="I118" s="1">
        <v>959</v>
      </c>
      <c r="J118" s="1">
        <v>8</v>
      </c>
      <c r="K118" s="1">
        <v>3</v>
      </c>
    </row>
    <row r="119" spans="1:11" x14ac:dyDescent="0.2">
      <c r="A119" s="4">
        <v>45393</v>
      </c>
      <c r="F119" s="5">
        <v>-26.180800000000001</v>
      </c>
      <c r="G119" s="5">
        <v>-5.8971999999999998</v>
      </c>
      <c r="H119" s="5">
        <v>336.72</v>
      </c>
      <c r="I119" s="1">
        <v>958.8</v>
      </c>
      <c r="J119" s="1">
        <v>8</v>
      </c>
      <c r="K119" s="1">
        <v>25</v>
      </c>
    </row>
    <row r="120" spans="1:11" x14ac:dyDescent="0.2">
      <c r="A120" s="4">
        <v>45394</v>
      </c>
      <c r="F120" s="5">
        <v>-26.144200000000001</v>
      </c>
      <c r="G120" s="5">
        <v>-5.8228</v>
      </c>
      <c r="H120" s="5">
        <v>323.52000000000004</v>
      </c>
      <c r="I120" s="1">
        <v>958.6</v>
      </c>
      <c r="J120" s="1">
        <v>8</v>
      </c>
      <c r="K120" s="1">
        <v>47</v>
      </c>
    </row>
    <row r="121" spans="1:11" x14ac:dyDescent="0.2">
      <c r="A121" s="4">
        <v>45395</v>
      </c>
      <c r="F121" s="5">
        <v>-26.100200000000001</v>
      </c>
      <c r="G121" s="5">
        <v>-5.7467999999999995</v>
      </c>
      <c r="H121" s="5">
        <v>310.32</v>
      </c>
      <c r="I121" s="1">
        <v>958.4</v>
      </c>
      <c r="J121" s="1">
        <v>9</v>
      </c>
      <c r="K121" s="1">
        <v>9</v>
      </c>
    </row>
    <row r="122" spans="1:11" x14ac:dyDescent="0.2">
      <c r="A122" s="4">
        <v>45396</v>
      </c>
      <c r="F122" s="5">
        <v>-26.0488</v>
      </c>
      <c r="G122" s="5">
        <v>-5.6692</v>
      </c>
      <c r="H122" s="5">
        <v>297.12</v>
      </c>
      <c r="I122" s="1">
        <v>958.2</v>
      </c>
      <c r="J122" s="1">
        <v>9</v>
      </c>
      <c r="K122" s="1">
        <v>31</v>
      </c>
    </row>
    <row r="123" spans="1:11" x14ac:dyDescent="0.2">
      <c r="A123" s="4">
        <v>45397</v>
      </c>
      <c r="F123" s="5">
        <v>-25.99</v>
      </c>
      <c r="G123" s="5">
        <v>-5.59</v>
      </c>
      <c r="H123" s="5">
        <v>283.92</v>
      </c>
      <c r="I123" s="1">
        <v>958</v>
      </c>
      <c r="J123" s="1">
        <v>9</v>
      </c>
      <c r="K123" s="1">
        <v>52</v>
      </c>
    </row>
    <row r="124" spans="1:11" x14ac:dyDescent="0.2">
      <c r="A124" s="4">
        <v>45398</v>
      </c>
      <c r="F124" s="5">
        <v>-25.922799999999999</v>
      </c>
      <c r="G124" s="5">
        <v>-5.5107999999999997</v>
      </c>
      <c r="H124" s="5">
        <v>270.714</v>
      </c>
      <c r="I124" s="1">
        <v>957.8</v>
      </c>
      <c r="J124" s="1">
        <v>10</v>
      </c>
      <c r="K124" s="1">
        <v>13</v>
      </c>
    </row>
    <row r="125" spans="1:11" x14ac:dyDescent="0.2">
      <c r="A125" s="4">
        <v>45399</v>
      </c>
      <c r="F125" s="5">
        <v>-25.848199999999999</v>
      </c>
      <c r="G125" s="5">
        <v>-5.4302000000000001</v>
      </c>
      <c r="H125" s="5">
        <v>257.50799999999998</v>
      </c>
      <c r="I125" s="1">
        <v>957.6</v>
      </c>
      <c r="J125" s="1">
        <v>10</v>
      </c>
      <c r="K125" s="1">
        <v>34</v>
      </c>
    </row>
    <row r="126" spans="1:11" x14ac:dyDescent="0.2">
      <c r="A126" s="4">
        <v>45400</v>
      </c>
      <c r="F126" s="5">
        <v>-25.766199999999998</v>
      </c>
      <c r="G126" s="5">
        <v>-5.3481999999999994</v>
      </c>
      <c r="H126" s="5">
        <v>244.30199999999999</v>
      </c>
      <c r="I126" s="1">
        <v>957.4</v>
      </c>
      <c r="J126" s="1">
        <v>10</v>
      </c>
      <c r="K126" s="1">
        <v>55</v>
      </c>
    </row>
    <row r="127" spans="1:11" x14ac:dyDescent="0.2">
      <c r="A127" s="4">
        <v>45401</v>
      </c>
      <c r="F127" s="5">
        <v>-25.676799999999997</v>
      </c>
      <c r="G127" s="5">
        <v>-5.2648000000000001</v>
      </c>
      <c r="H127" s="5">
        <v>231.096</v>
      </c>
      <c r="I127" s="1">
        <v>957.2</v>
      </c>
      <c r="J127" s="1">
        <v>11</v>
      </c>
      <c r="K127" s="1">
        <v>16</v>
      </c>
    </row>
    <row r="128" spans="1:11" x14ac:dyDescent="0.2">
      <c r="A128" s="4">
        <v>45402</v>
      </c>
      <c r="F128" s="5">
        <v>-25.58</v>
      </c>
      <c r="G128" s="5">
        <v>-5.18</v>
      </c>
      <c r="H128" s="5">
        <v>217.89</v>
      </c>
      <c r="I128" s="1">
        <v>957</v>
      </c>
      <c r="J128" s="1">
        <v>11</v>
      </c>
      <c r="K128" s="1">
        <v>37</v>
      </c>
    </row>
    <row r="129" spans="1:11" x14ac:dyDescent="0.2">
      <c r="A129" s="4">
        <v>45403</v>
      </c>
      <c r="B129" s="43"/>
      <c r="F129" s="5">
        <v>-25.476399999999998</v>
      </c>
      <c r="G129" s="5">
        <v>-5.0927999999999995</v>
      </c>
      <c r="H129" s="5">
        <v>204.67999999999998</v>
      </c>
      <c r="I129" s="1">
        <v>956.6</v>
      </c>
      <c r="J129" s="1">
        <v>11</v>
      </c>
      <c r="K129" s="1">
        <v>57</v>
      </c>
    </row>
    <row r="130" spans="1:11" x14ac:dyDescent="0.2">
      <c r="A130" s="4">
        <v>45404</v>
      </c>
      <c r="F130" s="5">
        <v>-25.365599999999997</v>
      </c>
      <c r="G130" s="5">
        <v>-5.0042</v>
      </c>
      <c r="H130" s="5">
        <v>191.47</v>
      </c>
      <c r="I130" s="1">
        <v>956.2</v>
      </c>
      <c r="J130" s="1">
        <v>12</v>
      </c>
      <c r="K130" s="1">
        <v>17</v>
      </c>
    </row>
    <row r="131" spans="1:11" x14ac:dyDescent="0.2">
      <c r="A131" s="4">
        <v>45405</v>
      </c>
      <c r="F131" s="5">
        <v>-25.247599999999998</v>
      </c>
      <c r="G131" s="5">
        <v>-4.9142000000000001</v>
      </c>
      <c r="H131" s="5">
        <v>178.26</v>
      </c>
      <c r="I131" s="1">
        <v>955.8</v>
      </c>
      <c r="J131" s="1">
        <v>12</v>
      </c>
      <c r="K131" s="1">
        <v>37</v>
      </c>
    </row>
    <row r="132" spans="1:11" x14ac:dyDescent="0.2">
      <c r="A132" s="4">
        <v>45406</v>
      </c>
      <c r="F132" s="5">
        <v>-25.122399999999999</v>
      </c>
      <c r="G132" s="5">
        <v>-4.8228</v>
      </c>
      <c r="H132" s="5">
        <v>165.05</v>
      </c>
      <c r="I132" s="1">
        <v>955.4</v>
      </c>
      <c r="J132" s="1">
        <v>12</v>
      </c>
      <c r="K132" s="1">
        <v>57</v>
      </c>
    </row>
    <row r="133" spans="1:11" x14ac:dyDescent="0.2">
      <c r="A133" s="4">
        <v>45407</v>
      </c>
      <c r="F133" s="5">
        <v>-24.99</v>
      </c>
      <c r="G133" s="5">
        <v>-4.7300000000000004</v>
      </c>
      <c r="H133" s="5">
        <v>151.84</v>
      </c>
      <c r="I133" s="1">
        <v>955</v>
      </c>
      <c r="J133" s="1">
        <v>13</v>
      </c>
      <c r="K133" s="1">
        <v>17</v>
      </c>
    </row>
    <row r="134" spans="1:11" x14ac:dyDescent="0.2">
      <c r="A134" s="4">
        <v>45408</v>
      </c>
      <c r="F134" s="5">
        <v>-24.8508</v>
      </c>
      <c r="G134" s="5">
        <v>-4.6364000000000001</v>
      </c>
      <c r="H134" s="5">
        <v>138.626</v>
      </c>
      <c r="I134" s="1">
        <v>954.8</v>
      </c>
      <c r="J134" s="1">
        <v>13</v>
      </c>
      <c r="K134" s="1">
        <v>36</v>
      </c>
    </row>
    <row r="135" spans="1:11" x14ac:dyDescent="0.2">
      <c r="A135" s="4">
        <v>45409</v>
      </c>
      <c r="F135" s="5">
        <v>-24.7042</v>
      </c>
      <c r="G135" s="5">
        <v>-4.5415999999999999</v>
      </c>
      <c r="H135" s="5">
        <v>125.41200000000001</v>
      </c>
      <c r="I135" s="1">
        <v>954.6</v>
      </c>
      <c r="J135" s="1">
        <v>13</v>
      </c>
      <c r="K135" s="1">
        <v>55</v>
      </c>
    </row>
    <row r="136" spans="1:11" x14ac:dyDescent="0.2">
      <c r="A136" s="4">
        <v>45410</v>
      </c>
      <c r="F136" s="5">
        <v>-24.5502</v>
      </c>
      <c r="G136" s="5">
        <v>-4.4456000000000007</v>
      </c>
      <c r="H136" s="5">
        <v>112.19800000000001</v>
      </c>
      <c r="I136" s="1">
        <v>954.4</v>
      </c>
      <c r="J136" s="1">
        <v>14</v>
      </c>
      <c r="K136" s="1">
        <v>14</v>
      </c>
    </row>
    <row r="137" spans="1:11" x14ac:dyDescent="0.2">
      <c r="A137" s="4">
        <v>45411</v>
      </c>
      <c r="F137" s="5">
        <v>-24.3888</v>
      </c>
      <c r="G137" s="5">
        <v>-4.3483999999999998</v>
      </c>
      <c r="H137" s="5">
        <v>98.983999999999995</v>
      </c>
      <c r="I137" s="1">
        <v>954.2</v>
      </c>
      <c r="J137" s="1">
        <v>14</v>
      </c>
      <c r="K137" s="1">
        <v>33</v>
      </c>
    </row>
    <row r="138" spans="1:11" x14ac:dyDescent="0.2">
      <c r="A138" s="4">
        <v>45412</v>
      </c>
      <c r="F138" s="5">
        <v>-24.22</v>
      </c>
      <c r="G138" s="5">
        <v>-4.25</v>
      </c>
      <c r="H138" s="5">
        <v>85.77</v>
      </c>
      <c r="I138" s="1">
        <v>954</v>
      </c>
      <c r="J138" s="1">
        <v>14</v>
      </c>
      <c r="K138" s="1">
        <v>51</v>
      </c>
    </row>
    <row r="139" spans="1:11" x14ac:dyDescent="0.2">
      <c r="A139" s="4">
        <v>45413</v>
      </c>
      <c r="F139" s="5">
        <v>-24.042400000000001</v>
      </c>
      <c r="G139" s="5">
        <v>-4.1504000000000003</v>
      </c>
      <c r="H139" s="5">
        <v>72.551999999999992</v>
      </c>
      <c r="I139" s="1">
        <v>953.8</v>
      </c>
      <c r="J139" s="1">
        <v>15</v>
      </c>
      <c r="K139" s="1">
        <v>10</v>
      </c>
    </row>
    <row r="140" spans="1:11" x14ac:dyDescent="0.2">
      <c r="A140" s="4">
        <v>45414</v>
      </c>
      <c r="F140" s="5">
        <v>-23.857600000000001</v>
      </c>
      <c r="G140" s="5">
        <v>-4.0495999999999999</v>
      </c>
      <c r="H140" s="5">
        <v>59.333999999999989</v>
      </c>
      <c r="I140" s="1">
        <v>953.6</v>
      </c>
      <c r="J140" s="1">
        <v>15</v>
      </c>
      <c r="K140" s="1">
        <v>28</v>
      </c>
    </row>
    <row r="141" spans="1:11" x14ac:dyDescent="0.2">
      <c r="A141" s="4">
        <v>45415</v>
      </c>
      <c r="F141" s="5">
        <v>-23.665600000000001</v>
      </c>
      <c r="G141" s="5">
        <v>-3.9476</v>
      </c>
      <c r="H141" s="5">
        <v>46.115999999999993</v>
      </c>
      <c r="I141" s="1">
        <v>953.4</v>
      </c>
      <c r="J141" s="1">
        <v>15</v>
      </c>
      <c r="K141" s="1">
        <v>45</v>
      </c>
    </row>
    <row r="142" spans="1:11" x14ac:dyDescent="0.2">
      <c r="A142" s="4">
        <v>45416</v>
      </c>
      <c r="F142" s="5">
        <v>-23.4664</v>
      </c>
      <c r="G142" s="5">
        <v>-3.8444000000000003</v>
      </c>
      <c r="H142" s="5">
        <v>32.897999999999989</v>
      </c>
      <c r="I142" s="1">
        <v>953.2</v>
      </c>
      <c r="J142" s="1">
        <v>16</v>
      </c>
      <c r="K142" s="1">
        <v>3</v>
      </c>
    </row>
    <row r="143" spans="1:11" x14ac:dyDescent="0.2">
      <c r="A143" s="4">
        <v>45417</v>
      </c>
      <c r="F143" s="5">
        <v>-23.26</v>
      </c>
      <c r="G143" s="5">
        <v>-3.74</v>
      </c>
      <c r="H143" s="5">
        <v>19.68</v>
      </c>
      <c r="I143" s="1">
        <v>953</v>
      </c>
      <c r="J143" s="1">
        <v>16</v>
      </c>
      <c r="K143" s="1">
        <v>20</v>
      </c>
    </row>
    <row r="144" spans="1:11" x14ac:dyDescent="0.2">
      <c r="A144" s="4">
        <v>45418</v>
      </c>
      <c r="B144" s="1">
        <v>2284</v>
      </c>
      <c r="F144" s="5">
        <v>-23.047600000000003</v>
      </c>
      <c r="G144" s="5">
        <v>-3.6340000000000003</v>
      </c>
      <c r="H144" s="5">
        <v>6.4599999999999937</v>
      </c>
      <c r="I144" s="1">
        <v>952.8</v>
      </c>
      <c r="J144" s="1">
        <v>16</v>
      </c>
      <c r="K144" s="1">
        <v>37</v>
      </c>
    </row>
    <row r="145" spans="1:11" x14ac:dyDescent="0.2">
      <c r="A145" s="4">
        <v>45419</v>
      </c>
      <c r="B145" s="1">
        <v>0.86388888888888893</v>
      </c>
      <c r="F145" s="5">
        <v>-22.828400000000002</v>
      </c>
      <c r="G145" s="5">
        <v>-3.5270000000000001</v>
      </c>
      <c r="H145" s="5">
        <v>353.24</v>
      </c>
      <c r="I145" s="1">
        <v>952.6</v>
      </c>
      <c r="J145" s="1">
        <v>16</v>
      </c>
      <c r="K145" s="1">
        <v>54</v>
      </c>
    </row>
    <row r="146" spans="1:11" x14ac:dyDescent="0.2">
      <c r="A146" s="4">
        <v>45420</v>
      </c>
      <c r="F146" s="5">
        <v>-22.602399999999999</v>
      </c>
      <c r="G146" s="5">
        <v>-3.4190000000000005</v>
      </c>
      <c r="H146" s="5">
        <v>340.02</v>
      </c>
      <c r="I146" s="1">
        <v>952.4</v>
      </c>
      <c r="J146" s="1">
        <v>17</v>
      </c>
      <c r="K146" s="1">
        <v>10</v>
      </c>
    </row>
    <row r="147" spans="1:11" x14ac:dyDescent="0.2">
      <c r="A147" s="4">
        <v>45421</v>
      </c>
      <c r="F147" s="5">
        <v>-22.369599999999998</v>
      </c>
      <c r="G147" s="5">
        <v>-3.31</v>
      </c>
      <c r="H147" s="5">
        <v>326.79999999999995</v>
      </c>
      <c r="I147" s="1">
        <v>952.2</v>
      </c>
      <c r="J147" s="1">
        <v>17</v>
      </c>
      <c r="K147" s="1">
        <v>26</v>
      </c>
    </row>
    <row r="148" spans="1:11" x14ac:dyDescent="0.2">
      <c r="A148" s="4">
        <v>45422</v>
      </c>
      <c r="F148" s="5">
        <v>-22.13</v>
      </c>
      <c r="G148" s="5">
        <v>-3.2</v>
      </c>
      <c r="H148" s="5">
        <v>313.58</v>
      </c>
      <c r="I148" s="1">
        <v>952</v>
      </c>
      <c r="J148" s="1">
        <v>17</v>
      </c>
      <c r="K148" s="1">
        <v>42</v>
      </c>
    </row>
    <row r="149" spans="1:11" x14ac:dyDescent="0.2">
      <c r="A149" s="4">
        <v>45423</v>
      </c>
      <c r="F149" s="5">
        <v>-21.883199999999999</v>
      </c>
      <c r="G149" s="5">
        <v>-3.0891999999999999</v>
      </c>
      <c r="H149" s="5">
        <v>300.35599999999999</v>
      </c>
      <c r="I149" s="1">
        <v>951.8</v>
      </c>
      <c r="J149" s="1">
        <v>17</v>
      </c>
      <c r="K149" s="1">
        <v>57</v>
      </c>
    </row>
    <row r="150" spans="1:11" x14ac:dyDescent="0.2">
      <c r="A150" s="4">
        <v>45424</v>
      </c>
      <c r="F150" s="5">
        <v>-21.629799999999999</v>
      </c>
      <c r="G150" s="5">
        <v>-2.9778000000000002</v>
      </c>
      <c r="H150" s="5">
        <v>287.13200000000001</v>
      </c>
      <c r="I150" s="1">
        <v>951.6</v>
      </c>
      <c r="J150" s="1">
        <v>18</v>
      </c>
      <c r="K150" s="1">
        <v>12</v>
      </c>
    </row>
    <row r="151" spans="1:11" x14ac:dyDescent="0.2">
      <c r="A151" s="4">
        <v>45425</v>
      </c>
      <c r="F151" s="5">
        <v>-21.369799999999998</v>
      </c>
      <c r="G151" s="5">
        <v>-2.8658000000000001</v>
      </c>
      <c r="H151" s="5">
        <v>273.90800000000002</v>
      </c>
      <c r="I151" s="1">
        <v>951.4</v>
      </c>
      <c r="J151" s="1">
        <v>18</v>
      </c>
      <c r="K151" s="1">
        <v>27</v>
      </c>
    </row>
    <row r="152" spans="1:11" x14ac:dyDescent="0.2">
      <c r="A152" s="4">
        <v>45426</v>
      </c>
      <c r="F152" s="5">
        <v>-21.103199999999998</v>
      </c>
      <c r="G152" s="5">
        <v>-2.7532000000000001</v>
      </c>
      <c r="H152" s="5">
        <v>260.68399999999997</v>
      </c>
      <c r="I152" s="1">
        <v>951.2</v>
      </c>
      <c r="J152" s="1">
        <v>18</v>
      </c>
      <c r="K152" s="1">
        <v>42</v>
      </c>
    </row>
    <row r="153" spans="1:11" x14ac:dyDescent="0.2">
      <c r="A153" s="4">
        <v>45427</v>
      </c>
      <c r="F153" s="5">
        <v>-20.83</v>
      </c>
      <c r="G153" s="5">
        <v>-2.64</v>
      </c>
      <c r="H153" s="5">
        <v>247.46</v>
      </c>
      <c r="I153" s="1">
        <v>951</v>
      </c>
      <c r="J153" s="1">
        <v>18</v>
      </c>
      <c r="K153" s="1">
        <v>56</v>
      </c>
    </row>
    <row r="154" spans="1:11" x14ac:dyDescent="0.2">
      <c r="A154" s="4">
        <v>45428</v>
      </c>
      <c r="F154" s="5">
        <v>-20.550799999999999</v>
      </c>
      <c r="G154" s="5">
        <v>-2.5272000000000001</v>
      </c>
      <c r="H154" s="5">
        <v>234.232</v>
      </c>
      <c r="I154" s="1">
        <v>950.8</v>
      </c>
      <c r="J154" s="1">
        <v>19</v>
      </c>
      <c r="K154" s="1">
        <v>10</v>
      </c>
    </row>
    <row r="155" spans="1:11" x14ac:dyDescent="0.2">
      <c r="A155" s="4">
        <v>45429</v>
      </c>
      <c r="F155" s="5">
        <v>-20.2652</v>
      </c>
      <c r="G155" s="5">
        <v>-2.4138000000000002</v>
      </c>
      <c r="H155" s="5">
        <v>221.00399999999999</v>
      </c>
      <c r="I155" s="1">
        <v>950.6</v>
      </c>
      <c r="J155" s="1">
        <v>19</v>
      </c>
      <c r="K155" s="1">
        <v>24</v>
      </c>
    </row>
    <row r="156" spans="1:11" x14ac:dyDescent="0.2">
      <c r="A156" s="4">
        <v>45430</v>
      </c>
      <c r="B156" s="43"/>
      <c r="F156" s="5">
        <v>-19.973199999999999</v>
      </c>
      <c r="G156" s="5">
        <v>-2.2997999999999998</v>
      </c>
      <c r="H156" s="5">
        <v>207.77600000000001</v>
      </c>
      <c r="I156" s="1">
        <v>950.4</v>
      </c>
      <c r="J156" s="1">
        <v>19</v>
      </c>
      <c r="K156" s="1">
        <v>37</v>
      </c>
    </row>
    <row r="157" spans="1:11" x14ac:dyDescent="0.2">
      <c r="A157" s="4">
        <v>45431</v>
      </c>
      <c r="F157" s="5">
        <v>-19.674800000000001</v>
      </c>
      <c r="G157" s="5">
        <v>-2.1852</v>
      </c>
      <c r="H157" s="5">
        <v>194.548</v>
      </c>
      <c r="I157" s="1">
        <v>950.2</v>
      </c>
      <c r="J157" s="1">
        <v>19</v>
      </c>
      <c r="K157" s="1">
        <v>50</v>
      </c>
    </row>
    <row r="158" spans="1:11" x14ac:dyDescent="0.2">
      <c r="A158" s="4">
        <v>45432</v>
      </c>
      <c r="F158" s="5">
        <v>-19.37</v>
      </c>
      <c r="G158" s="5">
        <v>-2.0699999999999998</v>
      </c>
      <c r="H158" s="5">
        <v>181.32</v>
      </c>
      <c r="I158" s="1">
        <v>950</v>
      </c>
      <c r="J158" s="1">
        <v>20</v>
      </c>
      <c r="K158" s="1">
        <v>2</v>
      </c>
    </row>
    <row r="159" spans="1:11" x14ac:dyDescent="0.2">
      <c r="A159" s="4">
        <v>45433</v>
      </c>
      <c r="F159" s="5">
        <v>-19.057600000000001</v>
      </c>
      <c r="G159" s="5">
        <v>-1.9531999999999998</v>
      </c>
      <c r="H159" s="5">
        <v>168.09</v>
      </c>
      <c r="I159" s="1">
        <v>949.8</v>
      </c>
      <c r="J159" s="1">
        <v>20</v>
      </c>
      <c r="K159" s="1">
        <v>15</v>
      </c>
    </row>
    <row r="160" spans="1:11" x14ac:dyDescent="0.2">
      <c r="A160" s="4">
        <v>45434</v>
      </c>
      <c r="F160" s="5">
        <v>-18.7394</v>
      </c>
      <c r="G160" s="5">
        <v>-1.8357999999999999</v>
      </c>
      <c r="H160" s="5">
        <v>154.85999999999999</v>
      </c>
      <c r="I160" s="1">
        <v>949.6</v>
      </c>
      <c r="J160" s="1">
        <v>20</v>
      </c>
      <c r="K160" s="1">
        <v>26</v>
      </c>
    </row>
    <row r="161" spans="1:11" x14ac:dyDescent="0.2">
      <c r="A161" s="4">
        <v>45435</v>
      </c>
      <c r="F161" s="5">
        <v>-18.415400000000002</v>
      </c>
      <c r="G161" s="5">
        <v>-1.7178</v>
      </c>
      <c r="H161" s="5">
        <v>141.63</v>
      </c>
      <c r="I161" s="1">
        <v>949.4</v>
      </c>
      <c r="J161" s="1">
        <v>20</v>
      </c>
      <c r="K161" s="1">
        <v>38</v>
      </c>
    </row>
    <row r="162" spans="1:11" x14ac:dyDescent="0.2">
      <c r="A162" s="4">
        <v>45436</v>
      </c>
      <c r="F162" s="5">
        <v>-18.085599999999999</v>
      </c>
      <c r="G162" s="5">
        <v>-1.5992</v>
      </c>
      <c r="H162" s="5">
        <v>128.4</v>
      </c>
      <c r="I162" s="1">
        <v>949.2</v>
      </c>
      <c r="J162" s="1">
        <v>20</v>
      </c>
      <c r="K162" s="1">
        <v>49</v>
      </c>
    </row>
    <row r="163" spans="1:11" x14ac:dyDescent="0.2">
      <c r="A163" s="4">
        <v>45437</v>
      </c>
      <c r="F163" s="5">
        <v>-17.75</v>
      </c>
      <c r="G163" s="5">
        <v>-1.48</v>
      </c>
      <c r="H163" s="5">
        <v>115.17</v>
      </c>
      <c r="I163" s="1">
        <v>949</v>
      </c>
      <c r="J163" s="1">
        <v>21</v>
      </c>
      <c r="K163" s="1">
        <v>0</v>
      </c>
    </row>
    <row r="164" spans="1:11" x14ac:dyDescent="0.2">
      <c r="A164" s="4">
        <v>45438</v>
      </c>
      <c r="F164" s="5">
        <v>-17.410799999999998</v>
      </c>
      <c r="G164" s="5">
        <v>-1.3604000000000001</v>
      </c>
      <c r="H164" s="5">
        <v>101.938</v>
      </c>
      <c r="I164" s="1">
        <v>948.8</v>
      </c>
      <c r="J164" s="1">
        <v>21</v>
      </c>
      <c r="K164" s="1">
        <v>10</v>
      </c>
    </row>
    <row r="165" spans="1:11" x14ac:dyDescent="0.2">
      <c r="A165" s="4">
        <v>45439</v>
      </c>
      <c r="F165" s="5">
        <v>-17.066199999999998</v>
      </c>
      <c r="G165" s="5">
        <v>-1.2405999999999999</v>
      </c>
      <c r="H165" s="5">
        <v>88.706000000000003</v>
      </c>
      <c r="I165" s="1">
        <v>948.6</v>
      </c>
      <c r="J165" s="1">
        <v>21</v>
      </c>
      <c r="K165" s="1">
        <v>21</v>
      </c>
    </row>
    <row r="166" spans="1:11" x14ac:dyDescent="0.2">
      <c r="A166" s="4">
        <v>45440</v>
      </c>
      <c r="F166" s="5">
        <v>-16.716200000000001</v>
      </c>
      <c r="G166" s="5">
        <v>-1.1206</v>
      </c>
      <c r="H166" s="5">
        <v>75.474000000000004</v>
      </c>
      <c r="I166" s="1">
        <v>948.4</v>
      </c>
      <c r="J166" s="1">
        <v>21</v>
      </c>
      <c r="K166" s="1">
        <v>30</v>
      </c>
    </row>
    <row r="167" spans="1:11" x14ac:dyDescent="0.2">
      <c r="A167" s="4">
        <v>45441</v>
      </c>
      <c r="F167" s="5">
        <v>-16.360800000000001</v>
      </c>
      <c r="G167" s="5">
        <v>-1.0004</v>
      </c>
      <c r="H167" s="5">
        <v>62.242000000000004</v>
      </c>
      <c r="I167" s="1">
        <v>948.2</v>
      </c>
      <c r="J167" s="1">
        <v>21</v>
      </c>
      <c r="K167" s="1">
        <v>40</v>
      </c>
    </row>
    <row r="168" spans="1:11" x14ac:dyDescent="0.2">
      <c r="A168" s="4">
        <v>45442</v>
      </c>
      <c r="F168" s="5">
        <v>-16</v>
      </c>
      <c r="G168" s="5">
        <v>-0.88</v>
      </c>
      <c r="H168" s="5">
        <v>49.01</v>
      </c>
      <c r="I168" s="1">
        <v>948</v>
      </c>
      <c r="J168" s="1">
        <v>21</v>
      </c>
      <c r="K168" s="1">
        <v>49</v>
      </c>
    </row>
    <row r="169" spans="1:11" x14ac:dyDescent="0.2">
      <c r="A169" s="4">
        <v>45443</v>
      </c>
      <c r="F169" s="5">
        <v>-15.631600000000001</v>
      </c>
      <c r="G169" s="5">
        <v>-0.76039999999999996</v>
      </c>
      <c r="H169" s="5">
        <v>35.775999999999996</v>
      </c>
      <c r="I169" s="1">
        <v>947.8</v>
      </c>
      <c r="J169" s="1">
        <v>21</v>
      </c>
      <c r="K169" s="1">
        <v>57</v>
      </c>
    </row>
    <row r="170" spans="1:11" x14ac:dyDescent="0.2">
      <c r="A170" s="4">
        <v>45444</v>
      </c>
      <c r="F170" s="5">
        <v>-15.2584</v>
      </c>
      <c r="G170" s="5">
        <v>-0.64059999999999995</v>
      </c>
      <c r="H170" s="5">
        <v>22.541999999999991</v>
      </c>
      <c r="I170" s="1">
        <v>947.6</v>
      </c>
      <c r="J170" s="1">
        <v>22</v>
      </c>
      <c r="K170" s="1">
        <v>6</v>
      </c>
    </row>
    <row r="171" spans="1:11" x14ac:dyDescent="0.2">
      <c r="A171" s="4">
        <v>45445</v>
      </c>
      <c r="F171" s="5">
        <v>-14.8804</v>
      </c>
      <c r="G171" s="5">
        <v>-0.52059999999999995</v>
      </c>
      <c r="H171" s="5">
        <v>9.3079999999999927</v>
      </c>
      <c r="I171" s="1">
        <v>947.4</v>
      </c>
      <c r="J171" s="1">
        <v>22</v>
      </c>
      <c r="K171" s="1">
        <v>13</v>
      </c>
    </row>
    <row r="172" spans="1:11" x14ac:dyDescent="0.2">
      <c r="A172" s="4">
        <v>45446</v>
      </c>
      <c r="B172" s="1">
        <v>2285</v>
      </c>
      <c r="F172" s="5">
        <v>-14.4976</v>
      </c>
      <c r="G172" s="5">
        <v>-0.40039999999999998</v>
      </c>
      <c r="H172" s="5">
        <v>356.07399999999996</v>
      </c>
      <c r="I172" s="1">
        <v>947.2</v>
      </c>
      <c r="J172" s="1">
        <v>22</v>
      </c>
      <c r="K172" s="1">
        <v>21</v>
      </c>
    </row>
    <row r="173" spans="1:11" x14ac:dyDescent="0.2">
      <c r="A173" s="4">
        <v>45447</v>
      </c>
      <c r="B173" s="1">
        <v>7.8472222222222221E-2</v>
      </c>
      <c r="F173" s="5">
        <v>-14.11</v>
      </c>
      <c r="G173" s="5">
        <v>-0.28000000000000003</v>
      </c>
      <c r="H173" s="5">
        <v>342.84</v>
      </c>
      <c r="I173" s="1">
        <v>947</v>
      </c>
      <c r="J173" s="1">
        <v>22</v>
      </c>
      <c r="K173" s="1">
        <v>28</v>
      </c>
    </row>
    <row r="174" spans="1:11" x14ac:dyDescent="0.2">
      <c r="A174" s="4">
        <v>45448</v>
      </c>
      <c r="F174" s="5">
        <v>-13.719999999999999</v>
      </c>
      <c r="G174" s="5">
        <v>-0.158</v>
      </c>
      <c r="H174" s="5">
        <v>329.60599999999999</v>
      </c>
      <c r="I174" s="1">
        <v>947</v>
      </c>
      <c r="J174" s="1">
        <v>22</v>
      </c>
      <c r="K174" s="1">
        <v>35</v>
      </c>
    </row>
    <row r="175" spans="1:11" x14ac:dyDescent="0.2">
      <c r="A175" s="4">
        <v>45449</v>
      </c>
      <c r="F175" s="5">
        <v>-13.325999999999999</v>
      </c>
      <c r="G175" s="5">
        <v>-3.5999999999999976E-2</v>
      </c>
      <c r="H175" s="5">
        <v>316.37200000000001</v>
      </c>
      <c r="I175" s="1">
        <v>947</v>
      </c>
      <c r="J175" s="1">
        <v>22</v>
      </c>
      <c r="K175" s="1">
        <v>41</v>
      </c>
    </row>
    <row r="176" spans="1:11" x14ac:dyDescent="0.2">
      <c r="A176" s="4">
        <v>45450</v>
      </c>
      <c r="F176" s="5">
        <v>-12.927999999999999</v>
      </c>
      <c r="G176" s="5">
        <v>8.6000000000000021E-2</v>
      </c>
      <c r="H176" s="5">
        <v>303.13799999999998</v>
      </c>
      <c r="I176" s="1">
        <v>947</v>
      </c>
      <c r="J176" s="1">
        <v>22</v>
      </c>
      <c r="K176" s="1">
        <v>47</v>
      </c>
    </row>
    <row r="177" spans="1:19" x14ac:dyDescent="0.2">
      <c r="A177" s="4">
        <v>45451</v>
      </c>
      <c r="F177" s="5">
        <v>-12.526</v>
      </c>
      <c r="G177" s="5">
        <v>0.20800000000000007</v>
      </c>
      <c r="H177" s="5">
        <v>289.904</v>
      </c>
      <c r="I177" s="1">
        <v>947</v>
      </c>
      <c r="J177" s="1">
        <v>22</v>
      </c>
      <c r="K177" s="1">
        <v>52</v>
      </c>
    </row>
    <row r="178" spans="1:19" x14ac:dyDescent="0.2">
      <c r="A178" s="4">
        <v>45452</v>
      </c>
      <c r="F178" s="5">
        <v>-12.12</v>
      </c>
      <c r="G178" s="5">
        <v>0.33</v>
      </c>
      <c r="H178" s="5">
        <v>276.67</v>
      </c>
      <c r="I178" s="1">
        <v>947</v>
      </c>
      <c r="J178" s="1">
        <v>22</v>
      </c>
      <c r="K178" s="1">
        <v>57</v>
      </c>
    </row>
    <row r="179" spans="1:19" x14ac:dyDescent="0.2">
      <c r="A179" s="4">
        <v>45453</v>
      </c>
      <c r="F179" s="5">
        <v>-11.709199999999999</v>
      </c>
      <c r="G179" s="5">
        <v>0.45080000000000003</v>
      </c>
      <c r="H179" s="5">
        <v>263.43400000000003</v>
      </c>
      <c r="I179" s="1">
        <v>946.8</v>
      </c>
      <c r="J179" s="1">
        <v>23</v>
      </c>
      <c r="K179" s="1">
        <v>2</v>
      </c>
    </row>
    <row r="180" spans="1:19" x14ac:dyDescent="0.2">
      <c r="A180" s="4">
        <v>45454</v>
      </c>
      <c r="F180" s="5">
        <v>-11.294799999999999</v>
      </c>
      <c r="G180" s="5">
        <v>0.57120000000000004</v>
      </c>
      <c r="H180" s="5">
        <v>250.19800000000001</v>
      </c>
      <c r="I180" s="1">
        <v>946.6</v>
      </c>
      <c r="J180" s="1">
        <v>23</v>
      </c>
      <c r="K180" s="1">
        <v>6</v>
      </c>
    </row>
    <row r="181" spans="1:19" x14ac:dyDescent="0.2">
      <c r="A181" s="4">
        <v>45455</v>
      </c>
      <c r="F181" s="5">
        <v>-10.876799999999999</v>
      </c>
      <c r="G181" s="5">
        <v>0.69120000000000004</v>
      </c>
      <c r="H181" s="5">
        <v>236.96200000000002</v>
      </c>
      <c r="I181" s="1">
        <v>946.4</v>
      </c>
      <c r="J181" s="1">
        <v>23</v>
      </c>
      <c r="K181" s="1">
        <v>10</v>
      </c>
    </row>
    <row r="182" spans="1:19" x14ac:dyDescent="0.2">
      <c r="A182" s="4">
        <v>45456</v>
      </c>
      <c r="F182" s="5">
        <v>-10.4552</v>
      </c>
      <c r="G182" s="5">
        <v>0.81080000000000008</v>
      </c>
      <c r="H182" s="5">
        <v>223.726</v>
      </c>
      <c r="I182" s="1">
        <v>946.2</v>
      </c>
      <c r="J182" s="1">
        <v>23</v>
      </c>
      <c r="K182" s="1">
        <v>14</v>
      </c>
    </row>
    <row r="183" spans="1:19" x14ac:dyDescent="0.2">
      <c r="A183" s="4">
        <v>45457</v>
      </c>
      <c r="B183" s="43"/>
      <c r="F183" s="5">
        <v>-10.029999999999999</v>
      </c>
      <c r="G183" s="5">
        <v>0.93</v>
      </c>
      <c r="H183" s="5">
        <v>210.49</v>
      </c>
      <c r="I183" s="1">
        <v>946</v>
      </c>
      <c r="J183" s="1">
        <v>23</v>
      </c>
      <c r="K183" s="1">
        <v>17</v>
      </c>
      <c r="M183" s="1">
        <v>8</v>
      </c>
      <c r="N183" s="1">
        <v>15</v>
      </c>
      <c r="O183" s="45">
        <f>N183/60+M183-9</f>
        <v>-0.75</v>
      </c>
      <c r="P183" s="1">
        <f>F183+$O183*(F184-F183)/24*($O183&gt;=0)+$O183*(F183-F182)/24*($O183&lt;0)</f>
        <v>-10.0432875</v>
      </c>
      <c r="Q183" s="1">
        <f t="shared" ref="Q183:S183" si="0">G183+$O183*(G184-G183)/24*($O183&gt;=0)+$O183*(G183-G182)/24*($O183&lt;0)</f>
        <v>0.92627500000000007</v>
      </c>
      <c r="R183" s="1">
        <f>H183+$O183*(H184-H183)/24*($O183&gt;=0)+$O183*(H183-H182)/24*($O183&lt;0)</f>
        <v>210.90362500000001</v>
      </c>
      <c r="S183" s="1">
        <f t="shared" si="0"/>
        <v>946.00625000000002</v>
      </c>
    </row>
    <row r="184" spans="1:19" x14ac:dyDescent="0.2">
      <c r="A184" s="4">
        <v>45458</v>
      </c>
      <c r="F184" s="5">
        <v>-9.6007999999999996</v>
      </c>
      <c r="G184" s="5">
        <v>1.0488</v>
      </c>
      <c r="H184" s="5">
        <v>197.25400000000002</v>
      </c>
      <c r="I184" s="1">
        <v>946</v>
      </c>
      <c r="J184" s="1">
        <v>23</v>
      </c>
      <c r="K184" s="1">
        <v>19</v>
      </c>
      <c r="M184" s="1">
        <v>9</v>
      </c>
      <c r="N184" s="1">
        <v>15</v>
      </c>
      <c r="O184" s="45">
        <f>N184/60+M184-9</f>
        <v>0.25</v>
      </c>
      <c r="P184" s="1">
        <f>(F184+$O184*(F185-F184)/24)*($O184&gt;=0)+(F184+$O184*(F184-F183)/24)*($O184&lt;0)</f>
        <v>-9.5963041666666662</v>
      </c>
    </row>
    <row r="185" spans="1:19" x14ac:dyDescent="0.2">
      <c r="A185" s="4">
        <v>45459</v>
      </c>
      <c r="F185" s="5">
        <v>-9.1692</v>
      </c>
      <c r="G185" s="5">
        <v>1.1672</v>
      </c>
      <c r="H185" s="5">
        <v>184.018</v>
      </c>
      <c r="I185" s="1">
        <v>946</v>
      </c>
      <c r="J185" s="1">
        <v>23</v>
      </c>
      <c r="K185" s="1">
        <v>21</v>
      </c>
    </row>
    <row r="186" spans="1:19" x14ac:dyDescent="0.2">
      <c r="A186" s="4">
        <v>45460</v>
      </c>
      <c r="F186" s="5">
        <v>-8.7352000000000007</v>
      </c>
      <c r="G186" s="5">
        <v>1.2852000000000001</v>
      </c>
      <c r="H186" s="5">
        <v>170.78200000000001</v>
      </c>
      <c r="I186" s="1">
        <v>946</v>
      </c>
      <c r="J186" s="1">
        <v>23</v>
      </c>
      <c r="K186" s="1">
        <v>23</v>
      </c>
    </row>
    <row r="187" spans="1:19" x14ac:dyDescent="0.2">
      <c r="A187" s="4">
        <v>45461</v>
      </c>
      <c r="F187" s="5">
        <v>-8.2988</v>
      </c>
      <c r="G187" s="5">
        <v>1.4028</v>
      </c>
      <c r="H187" s="5">
        <v>157.54599999999999</v>
      </c>
      <c r="I187" s="1">
        <v>946</v>
      </c>
      <c r="J187" s="1">
        <v>23</v>
      </c>
      <c r="K187" s="1">
        <v>25</v>
      </c>
    </row>
    <row r="188" spans="1:19" x14ac:dyDescent="0.2">
      <c r="A188" s="4">
        <v>45462</v>
      </c>
      <c r="F188" s="5">
        <v>-7.86</v>
      </c>
      <c r="G188" s="5">
        <v>1.52</v>
      </c>
      <c r="H188" s="5">
        <v>144.31</v>
      </c>
      <c r="I188" s="1">
        <v>946</v>
      </c>
      <c r="J188" s="1">
        <v>23</v>
      </c>
      <c r="K188" s="1">
        <v>26</v>
      </c>
    </row>
    <row r="189" spans="1:19" x14ac:dyDescent="0.2">
      <c r="A189" s="4">
        <v>45463</v>
      </c>
      <c r="F189" s="5">
        <v>-7.4212000000000007</v>
      </c>
      <c r="G189" s="5">
        <v>1.6368</v>
      </c>
      <c r="H189" s="5">
        <v>131.072</v>
      </c>
      <c r="I189" s="1">
        <v>946</v>
      </c>
      <c r="J189" s="1">
        <v>23</v>
      </c>
      <c r="K189" s="1">
        <v>26</v>
      </c>
    </row>
    <row r="190" spans="1:19" x14ac:dyDescent="0.2">
      <c r="A190" s="4">
        <v>45464</v>
      </c>
      <c r="F190" s="5">
        <v>-6.9808000000000003</v>
      </c>
      <c r="G190" s="5">
        <v>1.7532000000000001</v>
      </c>
      <c r="H190" s="5">
        <v>117.834</v>
      </c>
      <c r="I190" s="1">
        <v>946</v>
      </c>
      <c r="J190" s="1">
        <v>23</v>
      </c>
      <c r="K190" s="1">
        <v>26</v>
      </c>
    </row>
    <row r="191" spans="1:19" x14ac:dyDescent="0.2">
      <c r="A191" s="4">
        <v>45465</v>
      </c>
      <c r="F191" s="5">
        <v>-6.5388000000000002</v>
      </c>
      <c r="G191" s="5">
        <v>1.8692</v>
      </c>
      <c r="H191" s="5">
        <v>104.596</v>
      </c>
      <c r="I191" s="1">
        <v>946</v>
      </c>
      <c r="J191" s="1">
        <v>23</v>
      </c>
      <c r="K191" s="1">
        <v>26</v>
      </c>
    </row>
    <row r="192" spans="1:19" x14ac:dyDescent="0.2">
      <c r="A192" s="4">
        <v>45466</v>
      </c>
      <c r="F192" s="5">
        <v>-6.0952000000000002</v>
      </c>
      <c r="G192" s="5">
        <v>1.9848000000000001</v>
      </c>
      <c r="H192" s="5">
        <v>91.358000000000004</v>
      </c>
      <c r="I192" s="1">
        <v>946</v>
      </c>
      <c r="J192" s="1">
        <v>23</v>
      </c>
      <c r="K192" s="1">
        <v>25</v>
      </c>
    </row>
    <row r="193" spans="1:11" x14ac:dyDescent="0.2">
      <c r="A193" s="4">
        <v>45467</v>
      </c>
      <c r="F193" s="5">
        <v>-5.65</v>
      </c>
      <c r="G193" s="5">
        <v>2.1</v>
      </c>
      <c r="H193" s="5">
        <v>78.12</v>
      </c>
      <c r="I193" s="1">
        <v>946</v>
      </c>
      <c r="J193" s="1">
        <v>23</v>
      </c>
      <c r="K193" s="1">
        <v>24</v>
      </c>
    </row>
    <row r="194" spans="1:11" x14ac:dyDescent="0.2">
      <c r="A194" s="4">
        <v>45468</v>
      </c>
      <c r="F194" s="5">
        <v>-5.2023999999999999</v>
      </c>
      <c r="G194" s="5">
        <v>2.2152000000000003</v>
      </c>
      <c r="H194" s="5">
        <v>64.884</v>
      </c>
      <c r="I194" s="1">
        <v>945.8</v>
      </c>
      <c r="J194" s="1">
        <v>23</v>
      </c>
      <c r="K194" s="1">
        <v>23</v>
      </c>
    </row>
    <row r="195" spans="1:11" x14ac:dyDescent="0.2">
      <c r="A195" s="4">
        <v>45469</v>
      </c>
      <c r="F195" s="5">
        <v>-4.7536000000000005</v>
      </c>
      <c r="G195" s="5">
        <v>2.3298000000000001</v>
      </c>
      <c r="H195" s="5">
        <v>51.647999999999996</v>
      </c>
      <c r="I195" s="1">
        <v>945.6</v>
      </c>
      <c r="J195" s="1">
        <v>23</v>
      </c>
      <c r="K195" s="1">
        <v>21</v>
      </c>
    </row>
    <row r="196" spans="1:11" x14ac:dyDescent="0.2">
      <c r="A196" s="4">
        <v>45470</v>
      </c>
      <c r="F196" s="5">
        <v>-4.3036000000000003</v>
      </c>
      <c r="G196" s="5">
        <v>2.4438</v>
      </c>
      <c r="H196" s="5">
        <v>38.411999999999999</v>
      </c>
      <c r="I196" s="1">
        <v>945.4</v>
      </c>
      <c r="J196" s="1">
        <v>23</v>
      </c>
      <c r="K196" s="1">
        <v>19</v>
      </c>
    </row>
    <row r="197" spans="1:11" x14ac:dyDescent="0.2">
      <c r="A197" s="4">
        <v>45471</v>
      </c>
      <c r="F197" s="5">
        <v>-3.8523999999999998</v>
      </c>
      <c r="G197" s="5">
        <v>2.5571999999999999</v>
      </c>
      <c r="H197" s="5">
        <v>25.175999999999995</v>
      </c>
      <c r="I197" s="1">
        <v>945.2</v>
      </c>
      <c r="J197" s="1">
        <v>23</v>
      </c>
      <c r="K197" s="1">
        <v>16</v>
      </c>
    </row>
    <row r="198" spans="1:11" x14ac:dyDescent="0.2">
      <c r="A198" s="4">
        <v>45472</v>
      </c>
      <c r="F198" s="5">
        <v>-3.4</v>
      </c>
      <c r="G198" s="5">
        <v>2.67</v>
      </c>
      <c r="H198" s="5">
        <v>11.94</v>
      </c>
      <c r="I198" s="1">
        <v>945</v>
      </c>
      <c r="J198" s="1">
        <v>23</v>
      </c>
      <c r="K198" s="1">
        <v>13</v>
      </c>
    </row>
    <row r="199" spans="1:11" x14ac:dyDescent="0.2">
      <c r="A199" s="4">
        <v>45473</v>
      </c>
      <c r="B199" s="1">
        <v>2286</v>
      </c>
      <c r="F199" s="5">
        <v>-2.9463999999999997</v>
      </c>
      <c r="G199" s="5">
        <v>2.7816000000000001</v>
      </c>
      <c r="H199" s="5">
        <v>358.70400000000001</v>
      </c>
      <c r="I199" s="1">
        <v>945</v>
      </c>
      <c r="J199" s="1">
        <v>23</v>
      </c>
      <c r="K199" s="1">
        <v>9</v>
      </c>
    </row>
    <row r="200" spans="1:11" x14ac:dyDescent="0.2">
      <c r="A200" s="4">
        <v>45474</v>
      </c>
      <c r="B200" s="1">
        <v>0.27708333333333335</v>
      </c>
      <c r="F200" s="5">
        <v>-2.4925999999999995</v>
      </c>
      <c r="G200" s="5">
        <v>2.8924000000000003</v>
      </c>
      <c r="H200" s="5">
        <v>345.46800000000002</v>
      </c>
      <c r="I200" s="1">
        <v>945</v>
      </c>
      <c r="J200" s="1">
        <v>23</v>
      </c>
      <c r="K200" s="1">
        <v>5</v>
      </c>
    </row>
    <row r="201" spans="1:11" x14ac:dyDescent="0.2">
      <c r="A201" s="4">
        <v>45475</v>
      </c>
      <c r="F201" s="5">
        <v>-2.0385999999999997</v>
      </c>
      <c r="G201" s="5">
        <v>3.0024000000000002</v>
      </c>
      <c r="H201" s="5">
        <v>332.23199999999997</v>
      </c>
      <c r="I201" s="1">
        <v>945</v>
      </c>
      <c r="J201" s="1">
        <v>23</v>
      </c>
      <c r="K201" s="1">
        <v>1</v>
      </c>
    </row>
    <row r="202" spans="1:11" x14ac:dyDescent="0.2">
      <c r="A202" s="4">
        <v>45476</v>
      </c>
      <c r="F202" s="5">
        <v>-1.5843999999999996</v>
      </c>
      <c r="G202" s="5">
        <v>3.1116000000000001</v>
      </c>
      <c r="H202" s="5">
        <v>318.99599999999998</v>
      </c>
      <c r="I202" s="1">
        <v>945</v>
      </c>
      <c r="J202" s="1">
        <v>22</v>
      </c>
      <c r="K202" s="1">
        <v>56</v>
      </c>
    </row>
    <row r="203" spans="1:11" x14ac:dyDescent="0.2">
      <c r="A203" s="4">
        <v>45477</v>
      </c>
      <c r="F203" s="5">
        <v>-1.1299999999999999</v>
      </c>
      <c r="G203" s="5">
        <v>3.22</v>
      </c>
      <c r="H203" s="5">
        <v>305.76</v>
      </c>
      <c r="I203" s="1">
        <v>945</v>
      </c>
      <c r="J203" s="1">
        <v>22</v>
      </c>
      <c r="K203" s="1">
        <v>51</v>
      </c>
    </row>
    <row r="204" spans="1:11" x14ac:dyDescent="0.2">
      <c r="A204" s="4">
        <v>45478</v>
      </c>
      <c r="F204" s="5">
        <v>-0.67679999999999996</v>
      </c>
      <c r="G204" s="5">
        <v>3.3280000000000003</v>
      </c>
      <c r="H204" s="5">
        <v>292.524</v>
      </c>
      <c r="I204" s="1">
        <v>945</v>
      </c>
      <c r="J204" s="1">
        <v>22</v>
      </c>
      <c r="K204" s="1">
        <v>45</v>
      </c>
    </row>
    <row r="205" spans="1:11" x14ac:dyDescent="0.2">
      <c r="A205" s="4">
        <v>45479</v>
      </c>
      <c r="F205" s="5">
        <v>-0.22420000000000007</v>
      </c>
      <c r="G205" s="5">
        <v>3.4350000000000001</v>
      </c>
      <c r="H205" s="5">
        <v>279.28800000000001</v>
      </c>
      <c r="I205" s="1">
        <v>945</v>
      </c>
      <c r="J205" s="1">
        <v>22</v>
      </c>
      <c r="K205" s="1">
        <v>39</v>
      </c>
    </row>
    <row r="206" spans="1:11" x14ac:dyDescent="0.2">
      <c r="A206" s="4">
        <v>45480</v>
      </c>
      <c r="F206" s="5">
        <v>0.22779999999999978</v>
      </c>
      <c r="G206" s="5">
        <v>3.5409999999999999</v>
      </c>
      <c r="H206" s="5">
        <v>266.05200000000002</v>
      </c>
      <c r="I206" s="1">
        <v>945</v>
      </c>
      <c r="J206" s="1">
        <v>22</v>
      </c>
      <c r="K206" s="1">
        <v>33</v>
      </c>
    </row>
    <row r="207" spans="1:11" x14ac:dyDescent="0.2">
      <c r="A207" s="4">
        <v>45481</v>
      </c>
      <c r="F207" s="5">
        <v>0.67920000000000003</v>
      </c>
      <c r="G207" s="5">
        <v>3.6459999999999999</v>
      </c>
      <c r="H207" s="5">
        <v>252.816</v>
      </c>
      <c r="I207" s="1">
        <v>945</v>
      </c>
      <c r="J207" s="1">
        <v>22</v>
      </c>
      <c r="K207" s="1">
        <v>26</v>
      </c>
    </row>
    <row r="208" spans="1:11" x14ac:dyDescent="0.2">
      <c r="A208" s="4">
        <v>45482</v>
      </c>
      <c r="F208" s="5">
        <v>1.1299999999999999</v>
      </c>
      <c r="G208" s="5">
        <v>3.75</v>
      </c>
      <c r="H208" s="5">
        <v>239.58</v>
      </c>
      <c r="I208" s="1">
        <v>945</v>
      </c>
      <c r="J208" s="1">
        <v>22</v>
      </c>
      <c r="K208" s="1">
        <v>19</v>
      </c>
    </row>
    <row r="209" spans="1:11" x14ac:dyDescent="0.2">
      <c r="A209" s="4">
        <v>45483</v>
      </c>
      <c r="F209" s="5">
        <v>1.5808</v>
      </c>
      <c r="G209" s="5">
        <v>3.8519999999999999</v>
      </c>
      <c r="H209" s="5">
        <v>226.346</v>
      </c>
      <c r="I209" s="1">
        <v>945.2</v>
      </c>
      <c r="J209" s="1">
        <v>22</v>
      </c>
      <c r="K209" s="1">
        <v>12</v>
      </c>
    </row>
    <row r="210" spans="1:11" x14ac:dyDescent="0.2">
      <c r="A210" s="4">
        <v>45484</v>
      </c>
      <c r="B210" s="43"/>
      <c r="F210" s="5">
        <v>2.0302000000000002</v>
      </c>
      <c r="G210" s="5">
        <v>3.9529999999999998</v>
      </c>
      <c r="H210" s="5">
        <v>213.11199999999999</v>
      </c>
      <c r="I210" s="1">
        <v>945.4</v>
      </c>
      <c r="J210" s="1">
        <v>22</v>
      </c>
      <c r="K210" s="1">
        <v>4</v>
      </c>
    </row>
    <row r="211" spans="1:11" x14ac:dyDescent="0.2">
      <c r="A211" s="4">
        <v>45485</v>
      </c>
      <c r="F211" s="5">
        <v>2.4782000000000002</v>
      </c>
      <c r="G211" s="5">
        <v>4.0529999999999999</v>
      </c>
      <c r="H211" s="5">
        <v>199.87800000000001</v>
      </c>
      <c r="I211" s="1">
        <v>945.6</v>
      </c>
      <c r="J211" s="1">
        <v>21</v>
      </c>
      <c r="K211" s="1">
        <v>56</v>
      </c>
    </row>
    <row r="212" spans="1:11" x14ac:dyDescent="0.2">
      <c r="A212" s="4">
        <v>45486</v>
      </c>
      <c r="F212" s="5">
        <v>2.9248000000000003</v>
      </c>
      <c r="G212" s="5">
        <v>4.1520000000000001</v>
      </c>
      <c r="H212" s="5">
        <v>186.64400000000001</v>
      </c>
      <c r="I212" s="1">
        <v>945.8</v>
      </c>
      <c r="J212" s="1">
        <v>21</v>
      </c>
      <c r="K212" s="1">
        <v>47</v>
      </c>
    </row>
    <row r="213" spans="1:11" x14ac:dyDescent="0.2">
      <c r="A213" s="4">
        <v>45487</v>
      </c>
      <c r="F213" s="5">
        <v>3.37</v>
      </c>
      <c r="G213" s="5">
        <v>4.25</v>
      </c>
      <c r="H213" s="5">
        <v>173.41</v>
      </c>
      <c r="I213" s="1">
        <v>946</v>
      </c>
      <c r="J213" s="1">
        <v>21</v>
      </c>
      <c r="K213" s="1">
        <v>38</v>
      </c>
    </row>
    <row r="214" spans="1:11" x14ac:dyDescent="0.2">
      <c r="A214" s="4">
        <v>45488</v>
      </c>
      <c r="F214" s="5">
        <v>3.8119999999999998</v>
      </c>
      <c r="G214" s="5">
        <v>4.3483999999999998</v>
      </c>
      <c r="H214" s="5">
        <v>160.178</v>
      </c>
      <c r="I214" s="1">
        <v>946</v>
      </c>
      <c r="J214" s="1">
        <v>21</v>
      </c>
      <c r="K214" s="1">
        <v>29</v>
      </c>
    </row>
    <row r="215" spans="1:11" x14ac:dyDescent="0.2">
      <c r="A215" s="4">
        <v>45489</v>
      </c>
      <c r="F215" s="5">
        <v>4.2519999999999998</v>
      </c>
      <c r="G215" s="5">
        <v>4.4456000000000007</v>
      </c>
      <c r="H215" s="5">
        <v>146.946</v>
      </c>
      <c r="I215" s="1">
        <v>946</v>
      </c>
      <c r="J215" s="1">
        <v>21</v>
      </c>
      <c r="K215" s="1">
        <v>19</v>
      </c>
    </row>
    <row r="216" spans="1:11" x14ac:dyDescent="0.2">
      <c r="A216" s="4">
        <v>45490</v>
      </c>
      <c r="F216" s="5">
        <v>4.6899999999999995</v>
      </c>
      <c r="G216" s="5">
        <v>4.5416000000000007</v>
      </c>
      <c r="H216" s="5">
        <v>133.714</v>
      </c>
      <c r="I216" s="1">
        <v>946</v>
      </c>
      <c r="J216" s="1">
        <v>21</v>
      </c>
      <c r="K216" s="1">
        <v>9</v>
      </c>
    </row>
    <row r="217" spans="1:11" x14ac:dyDescent="0.2">
      <c r="A217" s="4">
        <v>45491</v>
      </c>
      <c r="F217" s="5">
        <v>5.1259999999999994</v>
      </c>
      <c r="G217" s="5">
        <v>4.6364000000000001</v>
      </c>
      <c r="H217" s="5">
        <v>120.482</v>
      </c>
      <c r="I217" s="1">
        <v>946</v>
      </c>
      <c r="J217" s="1">
        <v>20</v>
      </c>
      <c r="K217" s="1">
        <v>58</v>
      </c>
    </row>
    <row r="218" spans="1:11" x14ac:dyDescent="0.2">
      <c r="A218" s="4">
        <v>45492</v>
      </c>
      <c r="F218" s="5">
        <v>5.56</v>
      </c>
      <c r="G218" s="5">
        <v>4.7300000000000004</v>
      </c>
      <c r="H218" s="5">
        <v>107.25</v>
      </c>
      <c r="I218" s="1">
        <v>946</v>
      </c>
      <c r="J218" s="1">
        <v>20</v>
      </c>
      <c r="K218" s="1">
        <v>47</v>
      </c>
    </row>
    <row r="219" spans="1:11" x14ac:dyDescent="0.2">
      <c r="A219" s="4">
        <v>45493</v>
      </c>
      <c r="F219" s="5">
        <v>5.9927999999999999</v>
      </c>
      <c r="G219" s="5">
        <v>4.8212000000000002</v>
      </c>
      <c r="H219" s="5">
        <v>94.02</v>
      </c>
      <c r="I219" s="1">
        <v>946</v>
      </c>
      <c r="J219" s="1">
        <v>20</v>
      </c>
      <c r="K219" s="1">
        <v>36</v>
      </c>
    </row>
    <row r="220" spans="1:11" x14ac:dyDescent="0.2">
      <c r="A220" s="4">
        <v>45494</v>
      </c>
      <c r="F220" s="5">
        <v>6.4231999999999996</v>
      </c>
      <c r="G220" s="5">
        <v>4.9108000000000001</v>
      </c>
      <c r="H220" s="5">
        <v>80.789999999999992</v>
      </c>
      <c r="I220" s="1">
        <v>946</v>
      </c>
      <c r="J220" s="1">
        <v>20</v>
      </c>
      <c r="K220" s="1">
        <v>25</v>
      </c>
    </row>
    <row r="221" spans="1:11" x14ac:dyDescent="0.2">
      <c r="A221" s="4">
        <v>45495</v>
      </c>
      <c r="F221" s="5">
        <v>6.8512000000000004</v>
      </c>
      <c r="G221" s="5">
        <v>4.9988000000000001</v>
      </c>
      <c r="H221" s="5">
        <v>67.56</v>
      </c>
      <c r="I221" s="1">
        <v>946</v>
      </c>
      <c r="J221" s="1">
        <v>20</v>
      </c>
      <c r="K221" s="1">
        <v>13</v>
      </c>
    </row>
    <row r="222" spans="1:11" x14ac:dyDescent="0.2">
      <c r="A222" s="4">
        <v>45496</v>
      </c>
      <c r="F222" s="5">
        <v>7.2767999999999997</v>
      </c>
      <c r="G222" s="5">
        <v>5.0852000000000004</v>
      </c>
      <c r="H222" s="5">
        <v>54.329999999999991</v>
      </c>
      <c r="I222" s="1">
        <v>946</v>
      </c>
      <c r="J222" s="1">
        <v>20</v>
      </c>
      <c r="K222" s="1">
        <v>1</v>
      </c>
    </row>
    <row r="223" spans="1:11" x14ac:dyDescent="0.2">
      <c r="A223" s="4">
        <v>45497</v>
      </c>
      <c r="F223" s="5">
        <v>7.7</v>
      </c>
      <c r="G223" s="5">
        <v>5.17</v>
      </c>
      <c r="H223" s="5">
        <v>41.1</v>
      </c>
      <c r="I223" s="1">
        <v>946</v>
      </c>
      <c r="J223" s="1">
        <v>19</v>
      </c>
      <c r="K223" s="1">
        <v>48</v>
      </c>
    </row>
    <row r="224" spans="1:11" x14ac:dyDescent="0.2">
      <c r="A224" s="4">
        <v>45498</v>
      </c>
      <c r="F224" s="5">
        <v>8.120000000000001</v>
      </c>
      <c r="G224" s="5">
        <v>5.2527999999999997</v>
      </c>
      <c r="H224" s="5">
        <v>27.871999999999993</v>
      </c>
      <c r="I224" s="1">
        <v>946.2</v>
      </c>
      <c r="J224" s="1">
        <v>19</v>
      </c>
      <c r="K224" s="1">
        <v>35</v>
      </c>
    </row>
    <row r="225" spans="1:11" x14ac:dyDescent="0.2">
      <c r="A225" s="4">
        <v>45499</v>
      </c>
      <c r="F225" s="5">
        <v>8.5370000000000008</v>
      </c>
      <c r="G225" s="5">
        <v>5.3342000000000001</v>
      </c>
      <c r="H225" s="5">
        <v>14.643999999999984</v>
      </c>
      <c r="I225" s="1">
        <v>946.4</v>
      </c>
      <c r="J225" s="1">
        <v>19</v>
      </c>
      <c r="K225" s="1">
        <v>22</v>
      </c>
    </row>
    <row r="226" spans="1:11" x14ac:dyDescent="0.2">
      <c r="A226" s="4">
        <v>45500</v>
      </c>
      <c r="B226" s="1">
        <v>2287</v>
      </c>
      <c r="F226" s="5">
        <v>8.9510000000000005</v>
      </c>
      <c r="G226" s="5">
        <v>5.4142000000000001</v>
      </c>
      <c r="H226" s="5">
        <v>1.4159999999999755</v>
      </c>
      <c r="I226" s="1">
        <v>946.6</v>
      </c>
      <c r="J226" s="1">
        <v>19</v>
      </c>
      <c r="K226" s="1">
        <v>9</v>
      </c>
    </row>
    <row r="227" spans="1:11" x14ac:dyDescent="0.2">
      <c r="A227" s="4">
        <v>45501</v>
      </c>
      <c r="B227" s="1">
        <v>0.48194444444444445</v>
      </c>
      <c r="F227" s="5">
        <v>9.3620000000000001</v>
      </c>
      <c r="G227" s="5">
        <v>5.4927999999999999</v>
      </c>
      <c r="H227" s="5">
        <v>348.18799999999999</v>
      </c>
      <c r="I227" s="1">
        <v>946.8</v>
      </c>
      <c r="J227" s="1">
        <v>18</v>
      </c>
      <c r="K227" s="1">
        <v>55</v>
      </c>
    </row>
    <row r="228" spans="1:11" x14ac:dyDescent="0.2">
      <c r="A228" s="4">
        <v>45502</v>
      </c>
      <c r="F228" s="5">
        <v>9.77</v>
      </c>
      <c r="G228" s="5">
        <v>5.57</v>
      </c>
      <c r="H228" s="5">
        <v>334.96</v>
      </c>
      <c r="I228" s="1">
        <v>947</v>
      </c>
      <c r="J228" s="1">
        <v>18</v>
      </c>
      <c r="K228" s="1">
        <v>41</v>
      </c>
    </row>
    <row r="229" spans="1:11" x14ac:dyDescent="0.2">
      <c r="A229" s="4">
        <v>45503</v>
      </c>
      <c r="F229" s="5">
        <v>10.1752</v>
      </c>
      <c r="G229" s="5">
        <v>5.6468000000000007</v>
      </c>
      <c r="H229" s="5">
        <v>321.73399999999998</v>
      </c>
      <c r="I229" s="1">
        <v>947</v>
      </c>
      <c r="J229" s="1">
        <v>18</v>
      </c>
      <c r="K229" s="1">
        <v>26</v>
      </c>
    </row>
    <row r="230" spans="1:11" x14ac:dyDescent="0.2">
      <c r="A230" s="4">
        <v>45504</v>
      </c>
      <c r="F230" s="5">
        <v>10.5768</v>
      </c>
      <c r="G230" s="5">
        <v>5.7222000000000008</v>
      </c>
      <c r="H230" s="5">
        <v>308.50799999999998</v>
      </c>
      <c r="I230" s="1">
        <v>947</v>
      </c>
      <c r="J230" s="1">
        <v>18</v>
      </c>
      <c r="K230" s="1">
        <v>12</v>
      </c>
    </row>
    <row r="231" spans="1:11" x14ac:dyDescent="0.2">
      <c r="A231" s="4">
        <v>45505</v>
      </c>
      <c r="F231" s="5">
        <v>10.9748</v>
      </c>
      <c r="G231" s="5">
        <v>5.7962000000000007</v>
      </c>
      <c r="H231" s="5">
        <v>295.28199999999998</v>
      </c>
      <c r="I231" s="1">
        <v>947</v>
      </c>
      <c r="J231" s="1">
        <v>17</v>
      </c>
      <c r="K231" s="1">
        <v>56</v>
      </c>
    </row>
    <row r="232" spans="1:11" x14ac:dyDescent="0.2">
      <c r="A232" s="4">
        <v>45506</v>
      </c>
      <c r="F232" s="5">
        <v>11.369199999999999</v>
      </c>
      <c r="G232" s="5">
        <v>5.8688000000000002</v>
      </c>
      <c r="H232" s="5">
        <v>282.05599999999998</v>
      </c>
      <c r="I232" s="1">
        <v>947</v>
      </c>
      <c r="J232" s="1">
        <v>17</v>
      </c>
      <c r="K232" s="1">
        <v>41</v>
      </c>
    </row>
    <row r="233" spans="1:11" x14ac:dyDescent="0.2">
      <c r="A233" s="4">
        <v>45507</v>
      </c>
      <c r="F233" s="5">
        <v>11.76</v>
      </c>
      <c r="G233" s="5">
        <v>5.94</v>
      </c>
      <c r="H233" s="5">
        <v>268.83</v>
      </c>
      <c r="I233" s="1">
        <v>947</v>
      </c>
      <c r="J233" s="1">
        <v>17</v>
      </c>
      <c r="K233" s="1">
        <v>26</v>
      </c>
    </row>
    <row r="234" spans="1:11" x14ac:dyDescent="0.2">
      <c r="A234" s="4">
        <v>45508</v>
      </c>
      <c r="F234" s="5">
        <v>12.146000000000001</v>
      </c>
      <c r="G234" s="5">
        <v>6.0095999999999998</v>
      </c>
      <c r="H234" s="5">
        <v>255.60599999999999</v>
      </c>
      <c r="I234" s="1">
        <v>947.2</v>
      </c>
      <c r="J234" s="1">
        <v>17</v>
      </c>
      <c r="K234" s="1">
        <v>10</v>
      </c>
    </row>
    <row r="235" spans="1:11" x14ac:dyDescent="0.2">
      <c r="A235" s="4">
        <v>45509</v>
      </c>
      <c r="F235" s="5">
        <v>12.528</v>
      </c>
      <c r="G235" s="5">
        <v>6.0773999999999999</v>
      </c>
      <c r="H235" s="5">
        <v>242.38200000000001</v>
      </c>
      <c r="I235" s="1">
        <v>947.4</v>
      </c>
      <c r="J235" s="1">
        <v>16</v>
      </c>
      <c r="K235" s="1">
        <v>53</v>
      </c>
    </row>
    <row r="236" spans="1:11" x14ac:dyDescent="0.2">
      <c r="A236" s="4">
        <v>45510</v>
      </c>
      <c r="F236" s="5">
        <v>12.906000000000001</v>
      </c>
      <c r="G236" s="5">
        <v>6.1433999999999997</v>
      </c>
      <c r="H236" s="5">
        <v>229.15800000000002</v>
      </c>
      <c r="I236" s="1">
        <v>947.6</v>
      </c>
      <c r="J236" s="1">
        <v>16</v>
      </c>
      <c r="K236" s="1">
        <v>37</v>
      </c>
    </row>
    <row r="237" spans="1:11" x14ac:dyDescent="0.2">
      <c r="A237" s="4">
        <v>45511</v>
      </c>
      <c r="B237" s="43"/>
      <c r="F237" s="5">
        <v>13.280000000000001</v>
      </c>
      <c r="G237" s="5">
        <v>6.2075999999999993</v>
      </c>
      <c r="H237" s="5">
        <v>215.934</v>
      </c>
      <c r="I237" s="1">
        <v>947.8</v>
      </c>
      <c r="J237" s="1">
        <v>16</v>
      </c>
      <c r="K237" s="1">
        <v>20</v>
      </c>
    </row>
    <row r="238" spans="1:11" x14ac:dyDescent="0.2">
      <c r="A238" s="4">
        <v>45512</v>
      </c>
      <c r="F238" s="5">
        <v>13.65</v>
      </c>
      <c r="G238" s="5">
        <v>6.27</v>
      </c>
      <c r="H238" s="5">
        <v>202.71</v>
      </c>
      <c r="I238" s="1">
        <v>948</v>
      </c>
      <c r="J238" s="1">
        <v>16</v>
      </c>
      <c r="K238" s="1">
        <v>3</v>
      </c>
    </row>
    <row r="239" spans="1:11" x14ac:dyDescent="0.2">
      <c r="A239" s="4">
        <v>45513</v>
      </c>
      <c r="F239" s="5">
        <v>14.016400000000001</v>
      </c>
      <c r="G239" s="5">
        <v>6.3295999999999992</v>
      </c>
      <c r="H239" s="5">
        <v>189.49</v>
      </c>
      <c r="I239" s="1">
        <v>948.2</v>
      </c>
      <c r="J239" s="1">
        <v>15</v>
      </c>
      <c r="K239" s="1">
        <v>46</v>
      </c>
    </row>
    <row r="240" spans="1:11" x14ac:dyDescent="0.2">
      <c r="A240" s="4">
        <v>45514</v>
      </c>
      <c r="F240" s="5">
        <v>14.3786</v>
      </c>
      <c r="G240" s="5">
        <v>6.3873999999999995</v>
      </c>
      <c r="H240" s="5">
        <v>176.27</v>
      </c>
      <c r="I240" s="1">
        <v>948.4</v>
      </c>
      <c r="J240" s="1">
        <v>15</v>
      </c>
      <c r="K240" s="1">
        <v>29</v>
      </c>
    </row>
    <row r="241" spans="1:11" x14ac:dyDescent="0.2">
      <c r="A241" s="4">
        <v>45515</v>
      </c>
      <c r="F241" s="5">
        <v>14.736599999999999</v>
      </c>
      <c r="G241" s="5">
        <v>6.4433999999999996</v>
      </c>
      <c r="H241" s="5">
        <v>163.05000000000001</v>
      </c>
      <c r="I241" s="1">
        <v>948.6</v>
      </c>
      <c r="J241" s="1">
        <v>15</v>
      </c>
      <c r="K241" s="1">
        <v>11</v>
      </c>
    </row>
    <row r="242" spans="1:11" x14ac:dyDescent="0.2">
      <c r="A242" s="4">
        <v>45516</v>
      </c>
      <c r="F242" s="5">
        <v>15.090399999999999</v>
      </c>
      <c r="G242" s="5">
        <v>6.4975999999999994</v>
      </c>
      <c r="H242" s="5">
        <v>149.83000000000001</v>
      </c>
      <c r="I242" s="1">
        <v>948.8</v>
      </c>
      <c r="J242" s="1">
        <v>14</v>
      </c>
      <c r="K242" s="1">
        <v>53</v>
      </c>
    </row>
    <row r="243" spans="1:11" x14ac:dyDescent="0.2">
      <c r="A243" s="4">
        <v>45517</v>
      </c>
      <c r="F243" s="5">
        <v>15.44</v>
      </c>
      <c r="G243" s="5">
        <v>6.55</v>
      </c>
      <c r="H243" s="5">
        <v>136.61000000000001</v>
      </c>
      <c r="I243" s="1">
        <v>949</v>
      </c>
      <c r="J243" s="1">
        <v>14</v>
      </c>
      <c r="K243" s="1">
        <v>35</v>
      </c>
    </row>
    <row r="244" spans="1:11" x14ac:dyDescent="0.2">
      <c r="A244" s="4">
        <v>45518</v>
      </c>
      <c r="F244" s="5">
        <v>15.785600000000001</v>
      </c>
      <c r="G244" s="5">
        <v>6.6015999999999995</v>
      </c>
      <c r="H244" s="5">
        <v>123.39200000000001</v>
      </c>
      <c r="I244" s="1">
        <v>949.2</v>
      </c>
      <c r="J244" s="1">
        <v>14</v>
      </c>
      <c r="K244" s="1">
        <v>16</v>
      </c>
    </row>
    <row r="245" spans="1:11" x14ac:dyDescent="0.2">
      <c r="A245" s="4">
        <v>45519</v>
      </c>
      <c r="F245" s="5">
        <v>16.1264</v>
      </c>
      <c r="G245" s="5">
        <v>6.6513999999999998</v>
      </c>
      <c r="H245" s="5">
        <v>110.17400000000001</v>
      </c>
      <c r="I245" s="1">
        <v>949.4</v>
      </c>
      <c r="J245" s="1">
        <v>13</v>
      </c>
      <c r="K245" s="1">
        <v>57</v>
      </c>
    </row>
    <row r="246" spans="1:11" x14ac:dyDescent="0.2">
      <c r="A246" s="4">
        <v>45520</v>
      </c>
      <c r="F246" s="5">
        <v>16.462399999999999</v>
      </c>
      <c r="G246" s="5">
        <v>6.6993999999999998</v>
      </c>
      <c r="H246" s="5">
        <v>96.956000000000003</v>
      </c>
      <c r="I246" s="1">
        <v>949.6</v>
      </c>
      <c r="J246" s="1">
        <v>13</v>
      </c>
      <c r="K246" s="1">
        <v>39</v>
      </c>
    </row>
    <row r="247" spans="1:11" x14ac:dyDescent="0.2">
      <c r="A247" s="4">
        <v>45521</v>
      </c>
      <c r="F247" s="5">
        <v>16.793600000000001</v>
      </c>
      <c r="G247" s="5">
        <v>6.7455999999999996</v>
      </c>
      <c r="H247" s="5">
        <v>83.738</v>
      </c>
      <c r="I247" s="1">
        <v>949.8</v>
      </c>
      <c r="J247" s="1">
        <v>13</v>
      </c>
      <c r="K247" s="1">
        <v>19</v>
      </c>
    </row>
    <row r="248" spans="1:11" x14ac:dyDescent="0.2">
      <c r="A248" s="4">
        <v>45522</v>
      </c>
      <c r="F248" s="5">
        <v>17.12</v>
      </c>
      <c r="G248" s="5">
        <v>6.79</v>
      </c>
      <c r="H248" s="5">
        <v>70.52</v>
      </c>
      <c r="I248" s="1">
        <v>950</v>
      </c>
      <c r="J248" s="1">
        <v>13</v>
      </c>
      <c r="K248" s="1">
        <v>0</v>
      </c>
    </row>
    <row r="249" spans="1:11" x14ac:dyDescent="0.2">
      <c r="A249" s="4">
        <v>45523</v>
      </c>
      <c r="F249" s="5">
        <v>17.440000000000001</v>
      </c>
      <c r="G249" s="5">
        <v>6.8319999999999999</v>
      </c>
      <c r="H249" s="5">
        <v>57.303999999999995</v>
      </c>
      <c r="I249" s="1">
        <v>950.2</v>
      </c>
      <c r="J249" s="1">
        <v>12</v>
      </c>
      <c r="K249" s="1">
        <v>41</v>
      </c>
    </row>
    <row r="250" spans="1:11" x14ac:dyDescent="0.2">
      <c r="A250" s="4">
        <v>45524</v>
      </c>
      <c r="F250" s="5">
        <v>17.755000000000003</v>
      </c>
      <c r="G250" s="5">
        <v>6.8719999999999999</v>
      </c>
      <c r="H250" s="5">
        <v>44.087999999999994</v>
      </c>
      <c r="I250" s="1">
        <v>950.4</v>
      </c>
      <c r="J250" s="1">
        <v>12</v>
      </c>
      <c r="K250" s="1">
        <v>21</v>
      </c>
    </row>
    <row r="251" spans="1:11" x14ac:dyDescent="0.2">
      <c r="A251" s="4">
        <v>45525</v>
      </c>
      <c r="F251" s="5">
        <v>18.065000000000001</v>
      </c>
      <c r="G251" s="5">
        <v>6.91</v>
      </c>
      <c r="H251" s="5">
        <v>30.872</v>
      </c>
      <c r="I251" s="1">
        <v>950.6</v>
      </c>
      <c r="J251" s="1">
        <v>12</v>
      </c>
      <c r="K251" s="1">
        <v>1</v>
      </c>
    </row>
    <row r="252" spans="1:11" x14ac:dyDescent="0.2">
      <c r="A252" s="4">
        <v>45526</v>
      </c>
      <c r="F252" s="5">
        <v>18.37</v>
      </c>
      <c r="G252" s="5">
        <v>6.9460000000000006</v>
      </c>
      <c r="H252" s="5">
        <v>17.655999999999992</v>
      </c>
      <c r="I252" s="1">
        <v>950.8</v>
      </c>
      <c r="J252" s="1">
        <v>11</v>
      </c>
      <c r="K252" s="1">
        <v>41</v>
      </c>
    </row>
    <row r="253" spans="1:11" x14ac:dyDescent="0.2">
      <c r="A253" s="4">
        <v>45527</v>
      </c>
      <c r="B253" s="1">
        <v>2288</v>
      </c>
      <c r="F253" s="5">
        <v>18.670000000000002</v>
      </c>
      <c r="G253" s="5">
        <v>6.98</v>
      </c>
      <c r="H253" s="5">
        <v>4.4400000000000004</v>
      </c>
      <c r="I253" s="1">
        <v>951</v>
      </c>
      <c r="J253" s="1">
        <v>11</v>
      </c>
      <c r="K253" s="1">
        <v>21</v>
      </c>
    </row>
    <row r="254" spans="1:11" x14ac:dyDescent="0.2">
      <c r="A254" s="4">
        <v>45528</v>
      </c>
      <c r="B254" s="1">
        <v>0.71111111111111114</v>
      </c>
      <c r="F254" s="5">
        <v>18.966000000000001</v>
      </c>
      <c r="G254" s="5">
        <v>7.0120000000000005</v>
      </c>
      <c r="H254" s="5">
        <v>351.226</v>
      </c>
      <c r="I254" s="1">
        <v>951.2</v>
      </c>
      <c r="J254" s="1">
        <v>11</v>
      </c>
      <c r="K254" s="1">
        <v>0</v>
      </c>
    </row>
    <row r="255" spans="1:11" x14ac:dyDescent="0.2">
      <c r="A255" s="4">
        <v>45529</v>
      </c>
      <c r="F255" s="5">
        <v>19.257000000000001</v>
      </c>
      <c r="G255" s="5">
        <v>7.0420000000000007</v>
      </c>
      <c r="H255" s="5">
        <v>338.012</v>
      </c>
      <c r="I255" s="1">
        <v>951.4</v>
      </c>
      <c r="J255" s="1">
        <v>10</v>
      </c>
      <c r="K255" s="1">
        <v>40</v>
      </c>
    </row>
    <row r="256" spans="1:11" x14ac:dyDescent="0.2">
      <c r="A256" s="4">
        <v>45530</v>
      </c>
      <c r="F256" s="5">
        <v>19.543000000000003</v>
      </c>
      <c r="G256" s="5">
        <v>7.07</v>
      </c>
      <c r="H256" s="5">
        <v>324.798</v>
      </c>
      <c r="I256" s="1">
        <v>951.6</v>
      </c>
      <c r="J256" s="1">
        <v>10</v>
      </c>
      <c r="K256" s="1">
        <v>19</v>
      </c>
    </row>
    <row r="257" spans="1:11" x14ac:dyDescent="0.2">
      <c r="A257" s="4">
        <v>45531</v>
      </c>
      <c r="F257" s="5">
        <v>19.824000000000002</v>
      </c>
      <c r="G257" s="5">
        <v>7.0960000000000001</v>
      </c>
      <c r="H257" s="5">
        <v>311.584</v>
      </c>
      <c r="I257" s="1">
        <v>951.8</v>
      </c>
      <c r="J257" s="1">
        <v>9</v>
      </c>
      <c r="K257" s="1">
        <v>58</v>
      </c>
    </row>
    <row r="258" spans="1:11" x14ac:dyDescent="0.2">
      <c r="A258" s="4">
        <v>45532</v>
      </c>
      <c r="F258" s="5">
        <v>20.100000000000001</v>
      </c>
      <c r="G258" s="5">
        <v>7.12</v>
      </c>
      <c r="H258" s="5">
        <v>298.37</v>
      </c>
      <c r="I258" s="1">
        <v>952</v>
      </c>
      <c r="J258" s="1">
        <v>9</v>
      </c>
      <c r="K258" s="1">
        <v>37</v>
      </c>
    </row>
    <row r="259" spans="1:11" x14ac:dyDescent="0.2">
      <c r="A259" s="4">
        <v>45533</v>
      </c>
      <c r="F259" s="5">
        <v>20.370799999999999</v>
      </c>
      <c r="G259" s="5">
        <v>7.1420000000000003</v>
      </c>
      <c r="H259" s="5">
        <v>285.16000000000003</v>
      </c>
      <c r="I259" s="1">
        <v>952.2</v>
      </c>
      <c r="J259" s="1">
        <v>9</v>
      </c>
      <c r="K259" s="1">
        <v>15</v>
      </c>
    </row>
    <row r="260" spans="1:11" x14ac:dyDescent="0.2">
      <c r="A260" s="4">
        <v>45534</v>
      </c>
      <c r="F260" s="5">
        <v>20.636199999999999</v>
      </c>
      <c r="G260" s="5">
        <v>7.1619999999999999</v>
      </c>
      <c r="H260" s="5">
        <v>271.95</v>
      </c>
      <c r="I260" s="1">
        <v>952.4</v>
      </c>
      <c r="J260" s="1">
        <v>8</v>
      </c>
      <c r="K260" s="1">
        <v>54</v>
      </c>
    </row>
    <row r="261" spans="1:11" x14ac:dyDescent="0.2">
      <c r="A261" s="4">
        <v>45535</v>
      </c>
      <c r="F261" s="5">
        <v>20.8962</v>
      </c>
      <c r="G261" s="5">
        <v>7.18</v>
      </c>
      <c r="H261" s="5">
        <v>258.74</v>
      </c>
      <c r="I261" s="1">
        <v>952.6</v>
      </c>
      <c r="J261" s="1">
        <v>8</v>
      </c>
      <c r="K261" s="1">
        <v>32</v>
      </c>
    </row>
    <row r="262" spans="1:11" x14ac:dyDescent="0.2">
      <c r="A262" s="4">
        <v>45536</v>
      </c>
      <c r="F262" s="5">
        <v>21.1508</v>
      </c>
      <c r="G262" s="5">
        <v>7.1959999999999997</v>
      </c>
      <c r="H262" s="5">
        <v>245.53</v>
      </c>
      <c r="I262" s="1">
        <v>952.8</v>
      </c>
      <c r="J262" s="1">
        <v>8</v>
      </c>
      <c r="K262" s="1">
        <v>10</v>
      </c>
    </row>
    <row r="263" spans="1:11" x14ac:dyDescent="0.2">
      <c r="A263" s="4">
        <v>45537</v>
      </c>
      <c r="F263" s="5">
        <v>21.4</v>
      </c>
      <c r="G263" s="5">
        <v>7.21</v>
      </c>
      <c r="H263" s="5">
        <v>232.32</v>
      </c>
      <c r="I263" s="1">
        <v>953</v>
      </c>
      <c r="J263" s="1">
        <v>7</v>
      </c>
      <c r="K263" s="1">
        <v>49</v>
      </c>
    </row>
    <row r="264" spans="1:11" x14ac:dyDescent="0.2">
      <c r="A264" s="4">
        <v>45538</v>
      </c>
      <c r="F264" s="5">
        <v>21.643599999999999</v>
      </c>
      <c r="G264" s="5">
        <v>7.2219999999999995</v>
      </c>
      <c r="H264" s="5">
        <v>219.114</v>
      </c>
      <c r="I264" s="1">
        <v>953.2</v>
      </c>
      <c r="J264" s="1">
        <v>7</v>
      </c>
      <c r="K264" s="1">
        <v>27</v>
      </c>
    </row>
    <row r="265" spans="1:11" x14ac:dyDescent="0.2">
      <c r="A265" s="4">
        <v>45539</v>
      </c>
      <c r="B265" s="43"/>
      <c r="F265" s="5">
        <v>21.881399999999999</v>
      </c>
      <c r="G265" s="5">
        <v>7.2320000000000002</v>
      </c>
      <c r="H265" s="5">
        <v>205.90799999999999</v>
      </c>
      <c r="I265" s="1">
        <v>953.4</v>
      </c>
      <c r="J265" s="1">
        <v>6</v>
      </c>
      <c r="K265" s="1">
        <v>5</v>
      </c>
    </row>
    <row r="266" spans="1:11" x14ac:dyDescent="0.2">
      <c r="A266" s="4">
        <v>45540</v>
      </c>
      <c r="F266" s="5">
        <v>22.113399999999999</v>
      </c>
      <c r="G266" s="5">
        <v>7.24</v>
      </c>
      <c r="H266" s="5">
        <v>192.702</v>
      </c>
      <c r="I266" s="1">
        <v>953.6</v>
      </c>
      <c r="J266" s="1">
        <v>6</v>
      </c>
      <c r="K266" s="1">
        <v>42</v>
      </c>
    </row>
    <row r="267" spans="1:11" x14ac:dyDescent="0.2">
      <c r="A267" s="4">
        <v>45541</v>
      </c>
      <c r="F267" s="5">
        <v>22.339599999999997</v>
      </c>
      <c r="G267" s="5">
        <v>7.2459999999999996</v>
      </c>
      <c r="H267" s="5">
        <v>179.49599999999998</v>
      </c>
      <c r="I267" s="1">
        <v>953.8</v>
      </c>
      <c r="J267" s="1">
        <v>6</v>
      </c>
      <c r="K267" s="1">
        <v>20</v>
      </c>
    </row>
    <row r="268" spans="1:11" x14ac:dyDescent="0.2">
      <c r="A268" s="4">
        <v>45542</v>
      </c>
      <c r="F268" s="5">
        <v>22.56</v>
      </c>
      <c r="G268" s="5">
        <v>7.25</v>
      </c>
      <c r="H268" s="5">
        <v>166.29</v>
      </c>
      <c r="I268" s="1">
        <v>954</v>
      </c>
      <c r="J268" s="1">
        <v>5</v>
      </c>
      <c r="K268" s="1">
        <v>58</v>
      </c>
    </row>
    <row r="269" spans="1:11" x14ac:dyDescent="0.2">
      <c r="A269" s="4">
        <v>45543</v>
      </c>
      <c r="F269" s="5">
        <v>22.773999999999997</v>
      </c>
      <c r="G269" s="5">
        <v>7.2523999999999997</v>
      </c>
      <c r="H269" s="5">
        <v>153.084</v>
      </c>
      <c r="I269" s="1">
        <v>954.2</v>
      </c>
      <c r="J269" s="1">
        <v>5</v>
      </c>
      <c r="K269" s="1">
        <v>35</v>
      </c>
    </row>
    <row r="270" spans="1:11" x14ac:dyDescent="0.2">
      <c r="A270" s="4">
        <v>45544</v>
      </c>
      <c r="F270" s="5">
        <v>22.981999999999999</v>
      </c>
      <c r="G270" s="5">
        <v>7.2526000000000002</v>
      </c>
      <c r="H270" s="5">
        <v>139.87799999999999</v>
      </c>
      <c r="I270" s="1">
        <v>954.4</v>
      </c>
      <c r="J270" s="1">
        <v>5</v>
      </c>
      <c r="K270" s="1">
        <v>12</v>
      </c>
    </row>
    <row r="271" spans="1:11" x14ac:dyDescent="0.2">
      <c r="A271" s="4">
        <v>45545</v>
      </c>
      <c r="F271" s="5">
        <v>23.184000000000001</v>
      </c>
      <c r="G271" s="5">
        <v>7.2506000000000004</v>
      </c>
      <c r="H271" s="5">
        <v>126.672</v>
      </c>
      <c r="I271" s="1">
        <v>954.6</v>
      </c>
      <c r="J271" s="1">
        <v>4</v>
      </c>
      <c r="K271" s="1">
        <v>50</v>
      </c>
    </row>
    <row r="272" spans="1:11" x14ac:dyDescent="0.2">
      <c r="A272" s="4">
        <v>45546</v>
      </c>
      <c r="F272" s="5">
        <v>23.38</v>
      </c>
      <c r="G272" s="5">
        <v>7.2464000000000004</v>
      </c>
      <c r="H272" s="5">
        <v>113.46600000000001</v>
      </c>
      <c r="I272" s="1">
        <v>954.8</v>
      </c>
      <c r="J272" s="1">
        <v>4</v>
      </c>
      <c r="K272" s="1">
        <v>27</v>
      </c>
    </row>
    <row r="273" spans="1:11" x14ac:dyDescent="0.2">
      <c r="A273" s="4">
        <v>45547</v>
      </c>
      <c r="F273" s="5">
        <v>23.57</v>
      </c>
      <c r="G273" s="5">
        <v>7.24</v>
      </c>
      <c r="H273" s="5">
        <v>100.26</v>
      </c>
      <c r="I273" s="1">
        <v>955</v>
      </c>
      <c r="J273" s="1">
        <v>4</v>
      </c>
      <c r="K273" s="1">
        <v>4</v>
      </c>
    </row>
    <row r="274" spans="1:11" x14ac:dyDescent="0.2">
      <c r="A274" s="4">
        <v>45548</v>
      </c>
      <c r="F274" s="5">
        <v>23.7544</v>
      </c>
      <c r="G274" s="5">
        <v>7.2304000000000004</v>
      </c>
      <c r="H274" s="5">
        <v>87.058000000000007</v>
      </c>
      <c r="I274" s="1">
        <v>955.2</v>
      </c>
      <c r="J274" s="1">
        <v>3</v>
      </c>
      <c r="K274" s="1">
        <v>41</v>
      </c>
    </row>
    <row r="275" spans="1:11" x14ac:dyDescent="0.2">
      <c r="A275" s="4">
        <v>45549</v>
      </c>
      <c r="F275" s="5">
        <v>23.932600000000001</v>
      </c>
      <c r="G275" s="5">
        <v>7.2186000000000003</v>
      </c>
      <c r="H275" s="5">
        <v>73.855999999999995</v>
      </c>
      <c r="I275" s="1">
        <v>955.4</v>
      </c>
      <c r="J275" s="1">
        <v>3</v>
      </c>
      <c r="K275" s="1">
        <v>18</v>
      </c>
    </row>
    <row r="276" spans="1:11" x14ac:dyDescent="0.2">
      <c r="A276" s="4">
        <v>45550</v>
      </c>
      <c r="F276" s="5">
        <v>24.104600000000001</v>
      </c>
      <c r="G276" s="5">
        <v>7.2046000000000001</v>
      </c>
      <c r="H276" s="5">
        <v>60.654000000000003</v>
      </c>
      <c r="I276" s="1">
        <v>955.6</v>
      </c>
      <c r="J276" s="1">
        <v>2</v>
      </c>
      <c r="K276" s="1">
        <v>55</v>
      </c>
    </row>
    <row r="277" spans="1:11" x14ac:dyDescent="0.2">
      <c r="A277" s="4">
        <v>45551</v>
      </c>
      <c r="F277" s="5">
        <v>24.270399999999999</v>
      </c>
      <c r="G277" s="5">
        <v>7.1883999999999997</v>
      </c>
      <c r="H277" s="5">
        <v>47.451999999999998</v>
      </c>
      <c r="I277" s="1">
        <v>955.8</v>
      </c>
      <c r="J277" s="1">
        <v>2</v>
      </c>
      <c r="K277" s="1">
        <v>32</v>
      </c>
    </row>
    <row r="278" spans="1:11" x14ac:dyDescent="0.2">
      <c r="A278" s="4">
        <v>45552</v>
      </c>
      <c r="F278" s="5">
        <v>24.43</v>
      </c>
      <c r="G278" s="5">
        <v>7.17</v>
      </c>
      <c r="H278" s="5">
        <v>34.25</v>
      </c>
      <c r="I278" s="1">
        <v>956</v>
      </c>
      <c r="J278" s="1">
        <v>2</v>
      </c>
      <c r="K278" s="1">
        <v>9</v>
      </c>
    </row>
    <row r="279" spans="1:11" x14ac:dyDescent="0.2">
      <c r="A279" s="4">
        <v>45553</v>
      </c>
      <c r="F279" s="5">
        <v>24.583199999999998</v>
      </c>
      <c r="G279" s="5">
        <v>7.1499999999999995</v>
      </c>
      <c r="H279" s="5">
        <v>21.049999999999997</v>
      </c>
      <c r="I279" s="1">
        <v>956.4</v>
      </c>
      <c r="J279" s="1">
        <v>1</v>
      </c>
      <c r="K279" s="1">
        <v>46</v>
      </c>
    </row>
    <row r="280" spans="1:11" x14ac:dyDescent="0.2">
      <c r="A280" s="4">
        <v>45554</v>
      </c>
      <c r="B280" s="1">
        <v>2289</v>
      </c>
      <c r="F280" s="5">
        <v>24.729800000000001</v>
      </c>
      <c r="G280" s="5">
        <v>7.1280000000000001</v>
      </c>
      <c r="H280" s="5">
        <v>7.8499999999999979</v>
      </c>
      <c r="I280" s="1">
        <v>956.8</v>
      </c>
      <c r="J280" s="1">
        <v>1</v>
      </c>
      <c r="K280" s="1">
        <v>22</v>
      </c>
    </row>
    <row r="281" spans="1:11" x14ac:dyDescent="0.2">
      <c r="A281" s="4">
        <v>45555</v>
      </c>
      <c r="B281" s="1">
        <v>0.96944444444444444</v>
      </c>
      <c r="F281" s="5">
        <v>24.869799999999998</v>
      </c>
      <c r="G281" s="5">
        <v>7.1040000000000001</v>
      </c>
      <c r="H281" s="5">
        <v>354.65</v>
      </c>
      <c r="I281" s="1">
        <v>957.2</v>
      </c>
      <c r="J281" s="1">
        <v>0</v>
      </c>
      <c r="K281" s="1">
        <v>59</v>
      </c>
    </row>
    <row r="282" spans="1:11" x14ac:dyDescent="0.2">
      <c r="A282" s="4">
        <v>45556</v>
      </c>
      <c r="F282" s="5">
        <v>25.0032</v>
      </c>
      <c r="G282" s="5">
        <v>7.0779999999999994</v>
      </c>
      <c r="H282" s="5">
        <v>341.45</v>
      </c>
      <c r="I282" s="1">
        <v>957.6</v>
      </c>
      <c r="J282" s="1">
        <v>0</v>
      </c>
      <c r="K282" s="1">
        <v>36</v>
      </c>
    </row>
    <row r="283" spans="1:11" x14ac:dyDescent="0.2">
      <c r="A283" s="4">
        <v>45557</v>
      </c>
      <c r="F283" s="5">
        <v>25.13</v>
      </c>
      <c r="G283" s="5">
        <v>7.05</v>
      </c>
      <c r="H283" s="5">
        <v>328.25</v>
      </c>
      <c r="I283" s="1">
        <v>958</v>
      </c>
      <c r="J283" s="1">
        <v>0</v>
      </c>
      <c r="K283" s="1">
        <v>12</v>
      </c>
    </row>
    <row r="284" spans="1:11" x14ac:dyDescent="0.2">
      <c r="A284" s="4">
        <v>45558</v>
      </c>
      <c r="F284" s="5">
        <v>25.249199999999998</v>
      </c>
      <c r="G284" s="5">
        <v>7.02</v>
      </c>
      <c r="H284" s="5">
        <v>315.05</v>
      </c>
      <c r="I284" s="1">
        <v>958.2</v>
      </c>
      <c r="J284" s="1">
        <v>0</v>
      </c>
      <c r="K284" s="1">
        <v>-11</v>
      </c>
    </row>
    <row r="285" spans="1:11" x14ac:dyDescent="0.2">
      <c r="A285" s="4">
        <v>45559</v>
      </c>
      <c r="F285" s="5">
        <v>25.361799999999999</v>
      </c>
      <c r="G285" s="5">
        <v>6.9879999999999995</v>
      </c>
      <c r="H285" s="5">
        <v>301.85000000000002</v>
      </c>
      <c r="I285" s="1">
        <v>958.4</v>
      </c>
      <c r="J285" s="1">
        <v>0</v>
      </c>
      <c r="K285" s="1">
        <v>-34</v>
      </c>
    </row>
    <row r="286" spans="1:11" x14ac:dyDescent="0.2">
      <c r="A286" s="4">
        <v>45560</v>
      </c>
      <c r="F286" s="5">
        <v>25.4678</v>
      </c>
      <c r="G286" s="5">
        <v>6.9539999999999997</v>
      </c>
      <c r="H286" s="5">
        <v>288.64999999999998</v>
      </c>
      <c r="I286" s="1">
        <v>958.6</v>
      </c>
      <c r="J286" s="1">
        <v>-1</v>
      </c>
      <c r="K286" s="1">
        <v>-58</v>
      </c>
    </row>
    <row r="287" spans="1:11" x14ac:dyDescent="0.2">
      <c r="A287" s="4">
        <v>45561</v>
      </c>
      <c r="F287" s="5">
        <v>25.5672</v>
      </c>
      <c r="G287" s="5">
        <v>6.9180000000000001</v>
      </c>
      <c r="H287" s="5">
        <v>275.45</v>
      </c>
      <c r="I287" s="1">
        <v>958.8</v>
      </c>
      <c r="J287" s="1">
        <v>-1</v>
      </c>
      <c r="K287" s="1">
        <v>21</v>
      </c>
    </row>
    <row r="288" spans="1:11" x14ac:dyDescent="0.2">
      <c r="A288" s="4">
        <v>45562</v>
      </c>
      <c r="F288" s="5">
        <v>25.66</v>
      </c>
      <c r="G288" s="5">
        <v>6.88</v>
      </c>
      <c r="H288" s="5">
        <v>262.25</v>
      </c>
      <c r="I288" s="1">
        <v>959</v>
      </c>
      <c r="J288" s="1">
        <v>-1</v>
      </c>
      <c r="K288" s="1">
        <v>44</v>
      </c>
    </row>
    <row r="289" spans="1:11" x14ac:dyDescent="0.2">
      <c r="A289" s="4">
        <v>45563</v>
      </c>
      <c r="F289" s="5">
        <v>25.747199999999999</v>
      </c>
      <c r="G289" s="5">
        <v>6.84</v>
      </c>
      <c r="H289" s="5">
        <v>249.054</v>
      </c>
      <c r="I289" s="1">
        <v>959.2</v>
      </c>
      <c r="J289" s="1">
        <v>-2</v>
      </c>
      <c r="K289" s="1">
        <v>8</v>
      </c>
    </row>
    <row r="290" spans="1:11" x14ac:dyDescent="0.2">
      <c r="A290" s="4">
        <v>45564</v>
      </c>
      <c r="F290" s="5">
        <v>25.8278</v>
      </c>
      <c r="G290" s="5">
        <v>6.798</v>
      </c>
      <c r="H290" s="5">
        <v>235.858</v>
      </c>
      <c r="I290" s="1">
        <v>959.4</v>
      </c>
      <c r="J290" s="1">
        <v>-2</v>
      </c>
      <c r="K290" s="1">
        <v>31</v>
      </c>
    </row>
    <row r="291" spans="1:11" x14ac:dyDescent="0.2">
      <c r="A291" s="4">
        <v>45565</v>
      </c>
      <c r="F291" s="5">
        <v>25.901800000000001</v>
      </c>
      <c r="G291" s="5">
        <v>6.7540000000000004</v>
      </c>
      <c r="H291" s="5">
        <v>222.66200000000001</v>
      </c>
      <c r="I291" s="1">
        <v>959.6</v>
      </c>
      <c r="J291" s="1">
        <v>-2</v>
      </c>
      <c r="K291" s="1">
        <v>54</v>
      </c>
    </row>
    <row r="292" spans="1:11" x14ac:dyDescent="0.2">
      <c r="A292" s="4">
        <v>45566</v>
      </c>
      <c r="B292" s="43"/>
      <c r="F292" s="5">
        <v>25.969200000000001</v>
      </c>
      <c r="G292" s="5">
        <v>6.7080000000000002</v>
      </c>
      <c r="H292" s="5">
        <v>209.46600000000001</v>
      </c>
      <c r="I292" s="1">
        <v>959.8</v>
      </c>
      <c r="J292" s="1">
        <v>-3</v>
      </c>
      <c r="K292" s="1">
        <v>18</v>
      </c>
    </row>
    <row r="293" spans="1:11" x14ac:dyDescent="0.2">
      <c r="A293" s="4">
        <v>45567</v>
      </c>
      <c r="F293" s="5">
        <v>26.03</v>
      </c>
      <c r="G293" s="5">
        <v>6.66</v>
      </c>
      <c r="H293" s="5">
        <v>196.27</v>
      </c>
      <c r="I293" s="1">
        <v>960</v>
      </c>
      <c r="J293" s="1">
        <v>-3</v>
      </c>
      <c r="K293" s="1">
        <v>41</v>
      </c>
    </row>
    <row r="294" spans="1:11" x14ac:dyDescent="0.2">
      <c r="A294" s="4">
        <v>45568</v>
      </c>
      <c r="F294" s="5">
        <v>26.084400000000002</v>
      </c>
      <c r="G294" s="5">
        <v>6.61</v>
      </c>
      <c r="H294" s="5">
        <v>183.07600000000002</v>
      </c>
      <c r="I294" s="1">
        <v>960.4</v>
      </c>
      <c r="J294" s="1">
        <v>-4</v>
      </c>
      <c r="K294" s="1">
        <v>4</v>
      </c>
    </row>
    <row r="295" spans="1:11" x14ac:dyDescent="0.2">
      <c r="A295" s="4">
        <v>45569</v>
      </c>
      <c r="F295" s="5">
        <v>26.131600000000002</v>
      </c>
      <c r="G295" s="5">
        <v>6.5579999999999998</v>
      </c>
      <c r="H295" s="5">
        <v>169.88200000000001</v>
      </c>
      <c r="I295" s="1">
        <v>960.8</v>
      </c>
      <c r="J295" s="1">
        <v>-4</v>
      </c>
      <c r="K295" s="1">
        <v>27</v>
      </c>
    </row>
    <row r="296" spans="1:11" x14ac:dyDescent="0.2">
      <c r="A296" s="4">
        <v>45570</v>
      </c>
      <c r="F296" s="5">
        <v>26.171600000000002</v>
      </c>
      <c r="G296" s="5">
        <v>6.5039999999999996</v>
      </c>
      <c r="H296" s="5">
        <v>156.68800000000002</v>
      </c>
      <c r="I296" s="1">
        <v>961.2</v>
      </c>
      <c r="J296" s="1">
        <v>-4</v>
      </c>
      <c r="K296" s="1">
        <v>50</v>
      </c>
    </row>
    <row r="297" spans="1:11" x14ac:dyDescent="0.2">
      <c r="A297" s="4">
        <v>45571</v>
      </c>
      <c r="F297" s="5">
        <v>26.2044</v>
      </c>
      <c r="G297" s="5">
        <v>6.4479999999999995</v>
      </c>
      <c r="H297" s="5">
        <v>143.494</v>
      </c>
      <c r="I297" s="1">
        <v>961.6</v>
      </c>
      <c r="J297" s="1">
        <v>-5</v>
      </c>
      <c r="K297" s="1">
        <v>13</v>
      </c>
    </row>
    <row r="298" spans="1:11" x14ac:dyDescent="0.2">
      <c r="A298" s="4">
        <v>45572</v>
      </c>
      <c r="F298" s="5">
        <v>26.23</v>
      </c>
      <c r="G298" s="5">
        <v>6.39</v>
      </c>
      <c r="H298" s="5">
        <v>130.30000000000001</v>
      </c>
      <c r="I298" s="1">
        <v>962</v>
      </c>
      <c r="J298" s="1">
        <v>-5</v>
      </c>
      <c r="K298" s="1">
        <v>36</v>
      </c>
    </row>
    <row r="299" spans="1:11" x14ac:dyDescent="0.2">
      <c r="A299" s="4">
        <v>45573</v>
      </c>
      <c r="F299" s="5">
        <v>26.2468</v>
      </c>
      <c r="G299" s="5">
        <v>6.3296000000000001</v>
      </c>
      <c r="H299" s="5">
        <v>117.108</v>
      </c>
      <c r="I299" s="1">
        <v>962.2</v>
      </c>
      <c r="J299" s="1">
        <v>5</v>
      </c>
      <c r="K299" s="1">
        <v>59</v>
      </c>
    </row>
    <row r="300" spans="1:11" x14ac:dyDescent="0.2">
      <c r="A300" s="4">
        <v>45574</v>
      </c>
      <c r="F300" s="5">
        <v>26.2562</v>
      </c>
      <c r="G300" s="5">
        <v>6.2674000000000003</v>
      </c>
      <c r="H300" s="5">
        <v>103.91600000000001</v>
      </c>
      <c r="I300" s="1">
        <v>962.4</v>
      </c>
      <c r="J300" s="1">
        <v>-6</v>
      </c>
      <c r="K300" s="1">
        <v>22</v>
      </c>
    </row>
    <row r="301" spans="1:11" x14ac:dyDescent="0.2">
      <c r="A301" s="4">
        <v>45575</v>
      </c>
      <c r="F301" s="5">
        <v>26.258199999999999</v>
      </c>
      <c r="G301" s="5">
        <v>6.2034000000000002</v>
      </c>
      <c r="H301" s="5">
        <v>90.724000000000018</v>
      </c>
      <c r="I301" s="1">
        <v>962.6</v>
      </c>
      <c r="J301" s="1">
        <v>-6</v>
      </c>
      <c r="K301" s="1">
        <v>45</v>
      </c>
    </row>
    <row r="302" spans="1:11" x14ac:dyDescent="0.2">
      <c r="A302" s="4">
        <v>45576</v>
      </c>
      <c r="F302" s="5">
        <v>26.252799999999997</v>
      </c>
      <c r="G302" s="5">
        <v>6.1375999999999999</v>
      </c>
      <c r="H302" s="5">
        <v>77.532000000000011</v>
      </c>
      <c r="I302" s="1">
        <v>962.8</v>
      </c>
      <c r="J302" s="1">
        <v>-7</v>
      </c>
      <c r="K302" s="1">
        <v>8</v>
      </c>
    </row>
    <row r="303" spans="1:11" x14ac:dyDescent="0.2">
      <c r="A303" s="4">
        <v>45577</v>
      </c>
      <c r="F303" s="5">
        <v>26.24</v>
      </c>
      <c r="G303" s="5">
        <v>6.07</v>
      </c>
      <c r="H303" s="5">
        <v>64.34</v>
      </c>
      <c r="I303" s="1">
        <v>963</v>
      </c>
      <c r="J303" s="1">
        <v>-7</v>
      </c>
      <c r="K303" s="1">
        <v>30</v>
      </c>
    </row>
    <row r="304" spans="1:11" x14ac:dyDescent="0.2">
      <c r="A304" s="4">
        <v>45578</v>
      </c>
      <c r="F304" s="5">
        <v>26.220799999999997</v>
      </c>
      <c r="G304" s="5">
        <v>6.0015999999999998</v>
      </c>
      <c r="H304" s="5">
        <v>51.147999999999996</v>
      </c>
      <c r="I304" s="1">
        <v>963.2</v>
      </c>
      <c r="J304" s="1">
        <v>-7</v>
      </c>
      <c r="K304" s="1">
        <v>52</v>
      </c>
    </row>
    <row r="305" spans="1:11" x14ac:dyDescent="0.2">
      <c r="A305" s="4">
        <v>45579</v>
      </c>
      <c r="F305" s="5">
        <v>26.194199999999999</v>
      </c>
      <c r="G305" s="5">
        <v>5.9314</v>
      </c>
      <c r="H305" s="5">
        <v>37.955999999999989</v>
      </c>
      <c r="I305" s="1">
        <v>963.4</v>
      </c>
      <c r="J305" s="1">
        <v>-8</v>
      </c>
      <c r="K305" s="1">
        <v>15</v>
      </c>
    </row>
    <row r="306" spans="1:11" x14ac:dyDescent="0.2">
      <c r="A306" s="4">
        <v>45580</v>
      </c>
      <c r="F306" s="5">
        <v>26.1602</v>
      </c>
      <c r="G306" s="5">
        <v>5.8593999999999999</v>
      </c>
      <c r="H306" s="5">
        <v>24.763999999999982</v>
      </c>
      <c r="I306" s="1">
        <v>963.6</v>
      </c>
      <c r="J306" s="1">
        <v>-8</v>
      </c>
      <c r="K306" s="1">
        <v>37</v>
      </c>
    </row>
    <row r="307" spans="1:11" x14ac:dyDescent="0.2">
      <c r="A307" s="4">
        <v>45581</v>
      </c>
      <c r="F307" s="5">
        <v>26.1188</v>
      </c>
      <c r="G307" s="5">
        <v>5.7856000000000005</v>
      </c>
      <c r="H307" s="5">
        <v>11.571999999999974</v>
      </c>
      <c r="I307" s="1">
        <v>963.8</v>
      </c>
      <c r="J307" s="1">
        <v>-8</v>
      </c>
      <c r="K307" s="1">
        <v>59</v>
      </c>
    </row>
    <row r="308" spans="1:11" x14ac:dyDescent="0.2">
      <c r="A308" s="4">
        <v>45582</v>
      </c>
      <c r="B308" s="1">
        <v>2290</v>
      </c>
      <c r="F308" s="5">
        <v>26.07</v>
      </c>
      <c r="G308" s="5">
        <v>5.71</v>
      </c>
      <c r="H308" s="5">
        <v>358.38</v>
      </c>
      <c r="I308" s="1">
        <v>964</v>
      </c>
      <c r="J308" s="1">
        <v>-9</v>
      </c>
      <c r="K308" s="1">
        <v>21</v>
      </c>
    </row>
    <row r="309" spans="1:11" x14ac:dyDescent="0.2">
      <c r="A309" s="4">
        <v>45583</v>
      </c>
      <c r="B309" s="1">
        <v>0.25208333333333333</v>
      </c>
      <c r="F309" s="5">
        <v>26.013200000000001</v>
      </c>
      <c r="G309" s="5">
        <v>5.6315999999999997</v>
      </c>
      <c r="H309" s="5">
        <v>345.19</v>
      </c>
      <c r="I309" s="1">
        <v>964.4</v>
      </c>
      <c r="J309" s="1">
        <v>-9</v>
      </c>
      <c r="K309" s="1">
        <v>43</v>
      </c>
    </row>
    <row r="310" spans="1:11" x14ac:dyDescent="0.2">
      <c r="A310" s="4">
        <v>45584</v>
      </c>
      <c r="F310" s="5">
        <v>25.948800000000002</v>
      </c>
      <c r="G310" s="5">
        <v>5.5514000000000001</v>
      </c>
      <c r="H310" s="5">
        <v>332</v>
      </c>
      <c r="I310" s="1">
        <v>964.8</v>
      </c>
      <c r="J310" s="1">
        <v>-10</v>
      </c>
      <c r="K310" s="1">
        <v>5</v>
      </c>
    </row>
    <row r="311" spans="1:11" x14ac:dyDescent="0.2">
      <c r="A311" s="4">
        <v>45585</v>
      </c>
      <c r="F311" s="5">
        <v>25.876799999999999</v>
      </c>
      <c r="G311" s="5">
        <v>5.4694000000000003</v>
      </c>
      <c r="H311" s="5">
        <v>318.81</v>
      </c>
      <c r="I311" s="1">
        <v>965.2</v>
      </c>
      <c r="J311" s="1">
        <v>-10</v>
      </c>
      <c r="K311" s="1">
        <v>26</v>
      </c>
    </row>
    <row r="312" spans="1:11" x14ac:dyDescent="0.2">
      <c r="A312" s="4">
        <v>45586</v>
      </c>
      <c r="F312" s="5">
        <v>25.7972</v>
      </c>
      <c r="G312" s="5">
        <v>5.3856000000000002</v>
      </c>
      <c r="H312" s="5">
        <v>305.62</v>
      </c>
      <c r="I312" s="1">
        <v>965.6</v>
      </c>
      <c r="J312" s="1">
        <v>-10</v>
      </c>
      <c r="K312" s="1">
        <v>48</v>
      </c>
    </row>
    <row r="313" spans="1:11" x14ac:dyDescent="0.2">
      <c r="A313" s="4">
        <v>45587</v>
      </c>
      <c r="F313" s="5">
        <v>25.71</v>
      </c>
      <c r="G313" s="5">
        <v>5.3</v>
      </c>
      <c r="H313" s="5">
        <v>292.43</v>
      </c>
      <c r="I313" s="1">
        <v>966</v>
      </c>
      <c r="J313" s="1">
        <v>-11</v>
      </c>
      <c r="K313" s="1">
        <v>9</v>
      </c>
    </row>
    <row r="314" spans="1:11" x14ac:dyDescent="0.2">
      <c r="A314" s="4">
        <v>45588</v>
      </c>
      <c r="F314" s="5">
        <v>25.615600000000001</v>
      </c>
      <c r="G314" s="5">
        <v>5.2131999999999996</v>
      </c>
      <c r="H314" s="5">
        <v>279.24200000000002</v>
      </c>
      <c r="I314" s="1">
        <v>966.2</v>
      </c>
      <c r="J314" s="1">
        <v>-11</v>
      </c>
      <c r="K314" s="1">
        <v>30</v>
      </c>
    </row>
    <row r="315" spans="1:11" x14ac:dyDescent="0.2">
      <c r="A315" s="4">
        <v>45589</v>
      </c>
      <c r="F315" s="5">
        <v>25.513400000000001</v>
      </c>
      <c r="G315" s="5">
        <v>5.1247999999999996</v>
      </c>
      <c r="H315" s="5">
        <v>266.05400000000003</v>
      </c>
      <c r="I315" s="1">
        <v>966.4</v>
      </c>
      <c r="J315" s="1">
        <v>-11</v>
      </c>
      <c r="K315" s="1">
        <v>51</v>
      </c>
    </row>
    <row r="316" spans="1:11" x14ac:dyDescent="0.2">
      <c r="A316" s="4">
        <v>45590</v>
      </c>
      <c r="F316" s="5">
        <v>25.403400000000001</v>
      </c>
      <c r="G316" s="5">
        <v>5.0347999999999997</v>
      </c>
      <c r="H316" s="5">
        <v>252.86600000000001</v>
      </c>
      <c r="I316" s="1">
        <v>966.6</v>
      </c>
      <c r="J316" s="1">
        <v>-12</v>
      </c>
      <c r="K316" s="1">
        <v>11</v>
      </c>
    </row>
    <row r="317" spans="1:11" x14ac:dyDescent="0.2">
      <c r="A317" s="4">
        <v>45591</v>
      </c>
      <c r="F317" s="5">
        <v>25.285599999999999</v>
      </c>
      <c r="G317" s="5">
        <v>4.9431999999999992</v>
      </c>
      <c r="H317" s="5">
        <v>239.678</v>
      </c>
      <c r="I317" s="1">
        <v>966.8</v>
      </c>
      <c r="J317" s="1">
        <v>-12</v>
      </c>
      <c r="K317" s="1">
        <v>32</v>
      </c>
    </row>
    <row r="318" spans="1:11" x14ac:dyDescent="0.2">
      <c r="A318" s="4">
        <v>45592</v>
      </c>
      <c r="F318" s="5">
        <v>25.16</v>
      </c>
      <c r="G318" s="5">
        <v>4.8499999999999996</v>
      </c>
      <c r="H318" s="5">
        <v>226.49</v>
      </c>
      <c r="I318" s="1">
        <v>967</v>
      </c>
      <c r="J318" s="1">
        <v>-12</v>
      </c>
      <c r="K318" s="1">
        <v>52</v>
      </c>
    </row>
    <row r="319" spans="1:11" x14ac:dyDescent="0.2">
      <c r="A319" s="4">
        <v>45593</v>
      </c>
      <c r="B319" s="43"/>
      <c r="F319" s="5">
        <v>25.026</v>
      </c>
      <c r="G319" s="5">
        <v>4.7547999999999995</v>
      </c>
      <c r="H319" s="5">
        <v>213.304</v>
      </c>
      <c r="I319" s="1">
        <v>967.2</v>
      </c>
      <c r="J319" s="1">
        <v>-13</v>
      </c>
      <c r="K319" s="1">
        <v>12</v>
      </c>
    </row>
    <row r="320" spans="1:11" x14ac:dyDescent="0.2">
      <c r="A320" s="4">
        <v>45594</v>
      </c>
      <c r="F320" s="5">
        <v>24.884</v>
      </c>
      <c r="G320" s="5">
        <v>4.6581999999999999</v>
      </c>
      <c r="H320" s="5">
        <v>200.11799999999999</v>
      </c>
      <c r="I320" s="1">
        <v>967.4</v>
      </c>
      <c r="J320" s="1">
        <v>-13</v>
      </c>
      <c r="K320" s="1">
        <v>32</v>
      </c>
    </row>
    <row r="321" spans="1:11" x14ac:dyDescent="0.2">
      <c r="A321" s="4">
        <v>45595</v>
      </c>
      <c r="F321" s="5">
        <v>24.734000000000002</v>
      </c>
      <c r="G321" s="5">
        <v>4.5602</v>
      </c>
      <c r="H321" s="5">
        <v>186.93200000000002</v>
      </c>
      <c r="I321" s="1">
        <v>967.6</v>
      </c>
      <c r="J321" s="1">
        <v>-13</v>
      </c>
      <c r="K321" s="1">
        <v>52</v>
      </c>
    </row>
    <row r="322" spans="1:11" x14ac:dyDescent="0.2">
      <c r="A322" s="4">
        <v>45596</v>
      </c>
      <c r="F322" s="5">
        <v>24.576000000000001</v>
      </c>
      <c r="G322" s="5">
        <v>4.4607999999999999</v>
      </c>
      <c r="H322" s="5">
        <v>173.74600000000001</v>
      </c>
      <c r="I322" s="1">
        <v>967.8</v>
      </c>
      <c r="J322" s="1">
        <v>-14</v>
      </c>
      <c r="K322" s="1">
        <v>12</v>
      </c>
    </row>
    <row r="323" spans="1:11" x14ac:dyDescent="0.2">
      <c r="A323" s="4">
        <v>45597</v>
      </c>
      <c r="F323" s="5">
        <v>24.41</v>
      </c>
      <c r="G323" s="5">
        <v>4.3600000000000003</v>
      </c>
      <c r="H323" s="5">
        <v>160.56</v>
      </c>
      <c r="I323" s="1">
        <v>968</v>
      </c>
      <c r="J323" s="1">
        <v>-14</v>
      </c>
      <c r="K323" s="1">
        <v>31</v>
      </c>
    </row>
    <row r="324" spans="1:11" x14ac:dyDescent="0.2">
      <c r="A324" s="4">
        <v>45598</v>
      </c>
      <c r="F324" s="5">
        <v>24.235600000000002</v>
      </c>
      <c r="G324" s="5">
        <v>4.2584</v>
      </c>
      <c r="H324" s="5">
        <v>147.374</v>
      </c>
      <c r="I324" s="1">
        <v>968.4</v>
      </c>
      <c r="J324" s="1">
        <v>-14</v>
      </c>
      <c r="K324" s="1">
        <v>50</v>
      </c>
    </row>
    <row r="325" spans="1:11" x14ac:dyDescent="0.2">
      <c r="A325" s="4">
        <v>45599</v>
      </c>
      <c r="F325" s="5">
        <v>24.0534</v>
      </c>
      <c r="G325" s="5">
        <v>4.1555999999999997</v>
      </c>
      <c r="H325" s="5">
        <v>134.18799999999999</v>
      </c>
      <c r="I325" s="1">
        <v>968.8</v>
      </c>
      <c r="J325" s="1">
        <v>-15</v>
      </c>
      <c r="K325" s="1">
        <v>9</v>
      </c>
    </row>
    <row r="326" spans="1:11" x14ac:dyDescent="0.2">
      <c r="A326" s="4">
        <v>45600</v>
      </c>
      <c r="F326" s="5">
        <v>23.863400000000002</v>
      </c>
      <c r="G326" s="5">
        <v>4.0516000000000005</v>
      </c>
      <c r="H326" s="5">
        <v>121.00200000000001</v>
      </c>
      <c r="I326" s="1">
        <v>969.2</v>
      </c>
      <c r="J326" s="1">
        <v>-15</v>
      </c>
      <c r="K326" s="1">
        <v>27</v>
      </c>
    </row>
    <row r="327" spans="1:11" x14ac:dyDescent="0.2">
      <c r="A327" s="4">
        <v>45601</v>
      </c>
      <c r="F327" s="5">
        <v>23.665600000000001</v>
      </c>
      <c r="G327" s="5">
        <v>3.9464000000000001</v>
      </c>
      <c r="H327" s="5">
        <v>107.816</v>
      </c>
      <c r="I327" s="1">
        <v>969.6</v>
      </c>
      <c r="J327" s="1">
        <v>-15</v>
      </c>
      <c r="K327" s="1">
        <v>46</v>
      </c>
    </row>
    <row r="328" spans="1:11" x14ac:dyDescent="0.2">
      <c r="A328" s="4">
        <v>45602</v>
      </c>
      <c r="F328" s="5">
        <v>23.46</v>
      </c>
      <c r="G328" s="5">
        <v>3.84</v>
      </c>
      <c r="H328" s="5">
        <v>94.63</v>
      </c>
      <c r="I328" s="1">
        <v>970</v>
      </c>
      <c r="J328" s="1">
        <v>-16</v>
      </c>
      <c r="K328" s="1">
        <v>4</v>
      </c>
    </row>
    <row r="329" spans="1:11" x14ac:dyDescent="0.2">
      <c r="A329" s="4">
        <v>45603</v>
      </c>
      <c r="F329" s="5">
        <v>23.247199999999999</v>
      </c>
      <c r="G329" s="5">
        <v>3.7323999999999997</v>
      </c>
      <c r="H329" s="5">
        <v>81.445999999999998</v>
      </c>
      <c r="I329" s="1">
        <v>970.2</v>
      </c>
      <c r="J329" s="1">
        <v>-16</v>
      </c>
      <c r="K329" s="1">
        <v>21</v>
      </c>
    </row>
    <row r="330" spans="1:11" x14ac:dyDescent="0.2">
      <c r="A330" s="4">
        <v>45604</v>
      </c>
      <c r="F330" s="5">
        <v>23.026800000000001</v>
      </c>
      <c r="G330" s="5">
        <v>3.6235999999999997</v>
      </c>
      <c r="H330" s="5">
        <v>68.262</v>
      </c>
      <c r="I330" s="1">
        <v>970.4</v>
      </c>
      <c r="J330" s="1">
        <v>-16</v>
      </c>
      <c r="K330" s="1">
        <v>39</v>
      </c>
    </row>
    <row r="331" spans="1:11" x14ac:dyDescent="0.2">
      <c r="A331" s="4">
        <v>45605</v>
      </c>
      <c r="F331" s="5">
        <v>22.7988</v>
      </c>
      <c r="G331" s="5">
        <v>3.5135999999999998</v>
      </c>
      <c r="H331" s="5">
        <v>55.078000000000003</v>
      </c>
      <c r="I331" s="1">
        <v>970.6</v>
      </c>
      <c r="J331" s="1">
        <v>-16</v>
      </c>
      <c r="K331" s="1">
        <v>56</v>
      </c>
    </row>
    <row r="332" spans="1:11" x14ac:dyDescent="0.2">
      <c r="A332" s="4">
        <v>45606</v>
      </c>
      <c r="F332" s="5">
        <v>22.563200000000002</v>
      </c>
      <c r="G332" s="5">
        <v>3.4024000000000001</v>
      </c>
      <c r="H332" s="5">
        <v>41.894000000000005</v>
      </c>
      <c r="I332" s="1">
        <v>970.8</v>
      </c>
      <c r="J332" s="1">
        <v>-17</v>
      </c>
      <c r="K332" s="1">
        <v>13</v>
      </c>
    </row>
    <row r="333" spans="1:11" x14ac:dyDescent="0.2">
      <c r="A333" s="4">
        <v>45607</v>
      </c>
      <c r="F333" s="5">
        <v>22.32</v>
      </c>
      <c r="G333" s="5">
        <v>3.29</v>
      </c>
      <c r="H333" s="5">
        <v>28.71</v>
      </c>
      <c r="I333" s="1">
        <v>971</v>
      </c>
      <c r="J333" s="1">
        <v>-17</v>
      </c>
      <c r="K333" s="1">
        <v>30</v>
      </c>
    </row>
    <row r="334" spans="1:11" x14ac:dyDescent="0.2">
      <c r="A334" s="4">
        <v>45608</v>
      </c>
      <c r="F334" s="5">
        <v>22.069199999999999</v>
      </c>
      <c r="G334" s="5">
        <v>3.1760000000000002</v>
      </c>
      <c r="H334" s="5">
        <v>15.526000000000009</v>
      </c>
      <c r="I334" s="1">
        <v>971.2</v>
      </c>
      <c r="J334" s="1">
        <v>-17</v>
      </c>
      <c r="K334" s="1">
        <v>46</v>
      </c>
    </row>
    <row r="335" spans="1:11" x14ac:dyDescent="0.2">
      <c r="A335" s="4">
        <v>45609</v>
      </c>
      <c r="B335" s="1">
        <v>2291</v>
      </c>
      <c r="F335" s="5">
        <v>21.8108</v>
      </c>
      <c r="G335" s="5">
        <v>3.0609999999999999</v>
      </c>
      <c r="H335" s="5">
        <v>2.3420000000000165</v>
      </c>
      <c r="I335" s="1">
        <v>971.4</v>
      </c>
      <c r="J335" s="1">
        <v>-18</v>
      </c>
      <c r="K335" s="1">
        <v>2</v>
      </c>
    </row>
    <row r="336" spans="1:11" x14ac:dyDescent="0.2">
      <c r="A336" s="4">
        <v>45610</v>
      </c>
      <c r="B336" s="1">
        <v>0.55277777777777781</v>
      </c>
      <c r="F336" s="5">
        <v>21.544799999999999</v>
      </c>
      <c r="G336" s="5">
        <v>2.9449999999999998</v>
      </c>
      <c r="H336" s="5">
        <v>349.15800000000002</v>
      </c>
      <c r="I336" s="1">
        <v>971.6</v>
      </c>
      <c r="J336" s="1">
        <v>-18</v>
      </c>
      <c r="K336" s="1">
        <v>18</v>
      </c>
    </row>
    <row r="337" spans="1:11" x14ac:dyDescent="0.2">
      <c r="A337" s="4">
        <v>45611</v>
      </c>
      <c r="F337" s="5">
        <v>21.2712</v>
      </c>
      <c r="G337" s="5">
        <v>2.8279999999999998</v>
      </c>
      <c r="H337" s="5">
        <v>335.97400000000005</v>
      </c>
      <c r="I337" s="1">
        <v>971.8</v>
      </c>
      <c r="J337" s="1">
        <v>-18</v>
      </c>
      <c r="K337" s="1">
        <v>33</v>
      </c>
    </row>
    <row r="338" spans="1:11" x14ac:dyDescent="0.2">
      <c r="A338" s="4">
        <v>45612</v>
      </c>
      <c r="F338" s="5">
        <v>20.99</v>
      </c>
      <c r="G338" s="5">
        <v>2.71</v>
      </c>
      <c r="H338" s="5">
        <v>322.79000000000002</v>
      </c>
      <c r="I338" s="1">
        <v>972</v>
      </c>
      <c r="J338" s="1">
        <v>-18</v>
      </c>
      <c r="K338" s="1">
        <v>48</v>
      </c>
    </row>
    <row r="339" spans="1:11" x14ac:dyDescent="0.2">
      <c r="A339" s="4">
        <v>45613</v>
      </c>
      <c r="F339" s="5">
        <v>20.700399999999998</v>
      </c>
      <c r="G339" s="5">
        <v>2.5916000000000001</v>
      </c>
      <c r="H339" s="5">
        <v>309.608</v>
      </c>
      <c r="I339" s="1">
        <v>972.2</v>
      </c>
      <c r="J339" s="1">
        <v>-19</v>
      </c>
      <c r="K339" s="1">
        <v>3</v>
      </c>
    </row>
    <row r="340" spans="1:11" x14ac:dyDescent="0.2">
      <c r="A340" s="4">
        <v>45614</v>
      </c>
      <c r="F340" s="5">
        <v>20.403599999999997</v>
      </c>
      <c r="G340" s="5">
        <v>2.4723999999999999</v>
      </c>
      <c r="H340" s="5">
        <v>296.42599999999999</v>
      </c>
      <c r="I340" s="1">
        <v>972.4</v>
      </c>
      <c r="J340" s="1">
        <v>-19</v>
      </c>
      <c r="K340" s="1">
        <v>17</v>
      </c>
    </row>
    <row r="341" spans="1:11" x14ac:dyDescent="0.2">
      <c r="A341" s="4">
        <v>45615</v>
      </c>
      <c r="F341" s="5">
        <v>20.099599999999999</v>
      </c>
      <c r="G341" s="5">
        <v>2.3523999999999998</v>
      </c>
      <c r="H341" s="5">
        <v>283.24400000000003</v>
      </c>
      <c r="I341" s="1">
        <v>972.6</v>
      </c>
      <c r="J341" s="1">
        <v>-19</v>
      </c>
      <c r="K341" s="1">
        <v>31</v>
      </c>
    </row>
    <row r="342" spans="1:11" x14ac:dyDescent="0.2">
      <c r="A342" s="4">
        <v>45616</v>
      </c>
      <c r="F342" s="5">
        <v>19.788399999999999</v>
      </c>
      <c r="G342" s="5">
        <v>2.2315999999999998</v>
      </c>
      <c r="H342" s="5">
        <v>270.06200000000001</v>
      </c>
      <c r="I342" s="1">
        <v>972.8</v>
      </c>
      <c r="J342" s="1">
        <v>-19</v>
      </c>
      <c r="K342" s="1">
        <v>45</v>
      </c>
    </row>
    <row r="343" spans="1:11" x14ac:dyDescent="0.2">
      <c r="A343" s="4">
        <v>45617</v>
      </c>
      <c r="F343" s="5">
        <v>19.47</v>
      </c>
      <c r="G343" s="5">
        <v>2.11</v>
      </c>
      <c r="H343" s="5">
        <v>256.88</v>
      </c>
      <c r="I343" s="1">
        <v>973</v>
      </c>
      <c r="J343" s="1">
        <v>-19</v>
      </c>
      <c r="K343" s="1">
        <v>58</v>
      </c>
    </row>
    <row r="344" spans="1:11" x14ac:dyDescent="0.2">
      <c r="A344" s="4">
        <v>45618</v>
      </c>
      <c r="F344" s="5">
        <v>19.145599999999998</v>
      </c>
      <c r="G344" s="5">
        <v>1.9871999999999999</v>
      </c>
      <c r="H344" s="5">
        <v>243.7</v>
      </c>
      <c r="I344" s="1">
        <v>973.2</v>
      </c>
      <c r="J344" s="1">
        <v>-20</v>
      </c>
      <c r="K344" s="1">
        <v>11</v>
      </c>
    </row>
    <row r="345" spans="1:11" x14ac:dyDescent="0.2">
      <c r="A345" s="4">
        <v>45619</v>
      </c>
      <c r="F345" s="5">
        <v>18.814399999999999</v>
      </c>
      <c r="G345" s="5">
        <v>1.8637999999999999</v>
      </c>
      <c r="H345" s="5">
        <v>230.51999999999998</v>
      </c>
      <c r="I345" s="1">
        <v>973.4</v>
      </c>
      <c r="J345" s="1">
        <v>-20</v>
      </c>
      <c r="K345" s="1">
        <v>24</v>
      </c>
    </row>
    <row r="346" spans="1:11" x14ac:dyDescent="0.2">
      <c r="A346" s="4">
        <v>45620</v>
      </c>
      <c r="B346" s="43"/>
      <c r="F346" s="5">
        <v>18.476400000000002</v>
      </c>
      <c r="G346" s="5">
        <v>1.7398</v>
      </c>
      <c r="H346" s="5">
        <v>217.34</v>
      </c>
      <c r="I346" s="1">
        <v>973.6</v>
      </c>
      <c r="J346" s="1">
        <v>-20</v>
      </c>
      <c r="K346" s="1">
        <v>36</v>
      </c>
    </row>
    <row r="347" spans="1:11" x14ac:dyDescent="0.2">
      <c r="A347" s="4">
        <v>45621</v>
      </c>
      <c r="F347" s="5">
        <v>18.131600000000002</v>
      </c>
      <c r="G347" s="5">
        <v>1.6152</v>
      </c>
      <c r="H347" s="5">
        <v>204.16</v>
      </c>
      <c r="I347" s="1">
        <v>973.8</v>
      </c>
      <c r="J347" s="1">
        <v>-20</v>
      </c>
      <c r="K347" s="1">
        <v>48</v>
      </c>
    </row>
    <row r="348" spans="1:11" x14ac:dyDescent="0.2">
      <c r="A348" s="4">
        <v>45622</v>
      </c>
      <c r="F348" s="5">
        <v>17.78</v>
      </c>
      <c r="G348" s="5">
        <v>1.49</v>
      </c>
      <c r="H348" s="5">
        <v>190.98</v>
      </c>
      <c r="I348" s="1">
        <v>974</v>
      </c>
      <c r="J348" s="1">
        <v>-20</v>
      </c>
      <c r="K348" s="1">
        <v>59</v>
      </c>
    </row>
    <row r="349" spans="1:11" x14ac:dyDescent="0.2">
      <c r="A349" s="4">
        <v>45623</v>
      </c>
      <c r="F349" s="5">
        <v>17.420400000000001</v>
      </c>
      <c r="G349" s="5">
        <v>1.3648</v>
      </c>
      <c r="H349" s="5">
        <v>177.79999999999998</v>
      </c>
      <c r="I349" s="1">
        <v>974.2</v>
      </c>
      <c r="J349" s="1">
        <v>-21</v>
      </c>
      <c r="K349" s="1">
        <v>10</v>
      </c>
    </row>
    <row r="350" spans="1:11" x14ac:dyDescent="0.2">
      <c r="A350" s="4">
        <v>45624</v>
      </c>
      <c r="F350" s="5">
        <v>17.054600000000001</v>
      </c>
      <c r="G350" s="5">
        <v>1.2391999999999999</v>
      </c>
      <c r="H350" s="5">
        <v>164.62</v>
      </c>
      <c r="I350" s="1">
        <v>974.4</v>
      </c>
      <c r="J350" s="1">
        <v>-21</v>
      </c>
      <c r="K350" s="1">
        <v>21</v>
      </c>
    </row>
    <row r="351" spans="1:11" x14ac:dyDescent="0.2">
      <c r="A351" s="4">
        <v>45625</v>
      </c>
      <c r="F351" s="5">
        <v>16.682600000000001</v>
      </c>
      <c r="G351" s="5">
        <v>1.1132</v>
      </c>
      <c r="H351" s="5">
        <v>151.44</v>
      </c>
      <c r="I351" s="1">
        <v>974.6</v>
      </c>
      <c r="J351" s="1">
        <v>-21</v>
      </c>
      <c r="K351" s="1">
        <v>31</v>
      </c>
    </row>
    <row r="352" spans="1:11" x14ac:dyDescent="0.2">
      <c r="A352" s="4">
        <v>45626</v>
      </c>
      <c r="F352" s="5">
        <v>16.304400000000001</v>
      </c>
      <c r="G352" s="5">
        <v>0.9867999999999999</v>
      </c>
      <c r="H352" s="5">
        <v>138.26</v>
      </c>
      <c r="I352" s="1">
        <v>974.8</v>
      </c>
      <c r="J352" s="1">
        <v>-21</v>
      </c>
      <c r="K352" s="1">
        <v>41</v>
      </c>
    </row>
    <row r="353" spans="1:11" x14ac:dyDescent="0.2">
      <c r="A353" s="4">
        <v>45627</v>
      </c>
      <c r="F353" s="5">
        <v>15.92</v>
      </c>
      <c r="G353" s="5">
        <v>0.86</v>
      </c>
      <c r="H353" s="5">
        <v>125.08</v>
      </c>
      <c r="I353" s="1">
        <v>975</v>
      </c>
      <c r="J353" s="1">
        <v>-21</v>
      </c>
      <c r="K353" s="1">
        <v>50</v>
      </c>
    </row>
    <row r="354" spans="1:11" x14ac:dyDescent="0.2">
      <c r="A354" s="4">
        <v>45628</v>
      </c>
      <c r="F354" s="5">
        <v>15.530799999999999</v>
      </c>
      <c r="G354" s="5">
        <v>0.73239999999999994</v>
      </c>
      <c r="H354" s="5">
        <v>111.902</v>
      </c>
      <c r="I354" s="1">
        <v>975</v>
      </c>
      <c r="J354" s="1">
        <v>-21</v>
      </c>
      <c r="K354" s="1">
        <v>59</v>
      </c>
    </row>
    <row r="355" spans="1:11" x14ac:dyDescent="0.2">
      <c r="A355" s="4">
        <v>45629</v>
      </c>
      <c r="F355" s="5">
        <v>15.136200000000001</v>
      </c>
      <c r="G355" s="5">
        <v>0.60460000000000003</v>
      </c>
      <c r="H355" s="5">
        <v>98.72399999999999</v>
      </c>
      <c r="I355" s="1">
        <v>975</v>
      </c>
      <c r="J355" s="1">
        <v>-22</v>
      </c>
      <c r="K355" s="1">
        <v>8</v>
      </c>
    </row>
    <row r="356" spans="1:11" x14ac:dyDescent="0.2">
      <c r="A356" s="4">
        <v>45630</v>
      </c>
      <c r="F356" s="5">
        <v>14.7362</v>
      </c>
      <c r="G356" s="5">
        <v>0.47660000000000002</v>
      </c>
      <c r="H356" s="5">
        <v>85.545999999999992</v>
      </c>
      <c r="I356" s="1">
        <v>975</v>
      </c>
      <c r="J356" s="1">
        <v>-22</v>
      </c>
      <c r="K356" s="1">
        <v>16</v>
      </c>
    </row>
    <row r="357" spans="1:11" x14ac:dyDescent="0.2">
      <c r="A357" s="4">
        <v>45631</v>
      </c>
      <c r="F357" s="5">
        <v>14.3308</v>
      </c>
      <c r="G357" s="5">
        <v>0.34839999999999993</v>
      </c>
      <c r="H357" s="5">
        <v>72.367999999999995</v>
      </c>
      <c r="I357" s="1">
        <v>975</v>
      </c>
      <c r="J357" s="1">
        <v>-22</v>
      </c>
      <c r="K357" s="1">
        <v>24</v>
      </c>
    </row>
    <row r="358" spans="1:11" x14ac:dyDescent="0.2">
      <c r="A358" s="4">
        <v>45632</v>
      </c>
      <c r="F358" s="5">
        <v>13.92</v>
      </c>
      <c r="G358" s="5">
        <v>0.22</v>
      </c>
      <c r="H358" s="5">
        <v>59.19</v>
      </c>
      <c r="I358" s="1">
        <v>975</v>
      </c>
      <c r="J358" s="1">
        <v>-22</v>
      </c>
      <c r="K358" s="1">
        <v>31</v>
      </c>
    </row>
    <row r="359" spans="1:11" x14ac:dyDescent="0.2">
      <c r="A359" s="4">
        <v>45633</v>
      </c>
      <c r="F359" s="5">
        <v>13.503599999999999</v>
      </c>
      <c r="G359" s="5">
        <v>9.1999999999999998E-2</v>
      </c>
      <c r="H359" s="5">
        <v>46.013999999999996</v>
      </c>
      <c r="I359" s="1">
        <v>975.2</v>
      </c>
      <c r="J359" s="1">
        <v>-22</v>
      </c>
      <c r="K359" s="1">
        <v>38</v>
      </c>
    </row>
    <row r="360" spans="1:11" x14ac:dyDescent="0.2">
      <c r="A360" s="4">
        <v>45634</v>
      </c>
      <c r="F360" s="5">
        <v>13.0824</v>
      </c>
      <c r="G360" s="5">
        <v>-3.6000000000000004E-2</v>
      </c>
      <c r="H360" s="5">
        <v>32.837999999999994</v>
      </c>
      <c r="I360" s="1">
        <v>975.4</v>
      </c>
      <c r="J360" s="1">
        <v>-22</v>
      </c>
      <c r="K360" s="1">
        <v>45</v>
      </c>
    </row>
    <row r="361" spans="1:11" x14ac:dyDescent="0.2">
      <c r="A361" s="4">
        <v>45635</v>
      </c>
      <c r="F361" s="5">
        <v>12.6564</v>
      </c>
      <c r="G361" s="5">
        <v>-0.16400000000000001</v>
      </c>
      <c r="H361" s="5">
        <v>19.661999999999999</v>
      </c>
      <c r="I361" s="1">
        <v>975.6</v>
      </c>
      <c r="J361" s="1">
        <v>-22</v>
      </c>
      <c r="K361" s="1">
        <v>50</v>
      </c>
    </row>
    <row r="362" spans="1:11" x14ac:dyDescent="0.2">
      <c r="A362" s="4">
        <v>45636</v>
      </c>
      <c r="B362" s="1">
        <v>2292</v>
      </c>
      <c r="F362" s="5">
        <v>12.225599999999998</v>
      </c>
      <c r="G362" s="5">
        <v>-0.29200000000000004</v>
      </c>
      <c r="H362" s="5">
        <v>6.4859999999999971</v>
      </c>
      <c r="I362" s="1">
        <v>975.8</v>
      </c>
      <c r="J362" s="1">
        <v>-22</v>
      </c>
      <c r="K362" s="1">
        <v>56</v>
      </c>
    </row>
    <row r="363" spans="1:11" x14ac:dyDescent="0.2">
      <c r="A363" s="4">
        <v>45637</v>
      </c>
      <c r="B363" s="1">
        <v>0.86736111111111114</v>
      </c>
      <c r="F363" s="5">
        <v>11.79</v>
      </c>
      <c r="G363" s="5">
        <v>-0.42</v>
      </c>
      <c r="H363" s="5">
        <v>353.31</v>
      </c>
      <c r="I363" s="1">
        <v>976</v>
      </c>
      <c r="J363" s="1">
        <v>-23</v>
      </c>
      <c r="K363" s="1">
        <v>1</v>
      </c>
    </row>
    <row r="364" spans="1:11" x14ac:dyDescent="0.2">
      <c r="A364" s="4">
        <v>45638</v>
      </c>
      <c r="F364" s="5">
        <v>11.349599999999999</v>
      </c>
      <c r="G364" s="5">
        <v>-0.5484</v>
      </c>
      <c r="H364" s="5">
        <v>340.13400000000001</v>
      </c>
      <c r="I364" s="1">
        <v>976.2</v>
      </c>
      <c r="J364" s="1">
        <v>-23</v>
      </c>
      <c r="K364" s="1">
        <v>6</v>
      </c>
    </row>
    <row r="365" spans="1:11" x14ac:dyDescent="0.2">
      <c r="A365" s="4">
        <v>45639</v>
      </c>
      <c r="F365" s="5">
        <v>10.9054</v>
      </c>
      <c r="G365" s="5">
        <v>-0.67660000000000009</v>
      </c>
      <c r="H365" s="5">
        <v>326.95800000000003</v>
      </c>
      <c r="I365" s="1">
        <v>976.4</v>
      </c>
      <c r="J365" s="1">
        <v>-23</v>
      </c>
      <c r="K365" s="1">
        <v>10</v>
      </c>
    </row>
    <row r="366" spans="1:11" x14ac:dyDescent="0.2">
      <c r="A366" s="4">
        <v>45640</v>
      </c>
      <c r="F366" s="5">
        <v>10.4574</v>
      </c>
      <c r="G366" s="5">
        <v>-0.80460000000000009</v>
      </c>
      <c r="H366" s="5">
        <v>313.78199999999998</v>
      </c>
      <c r="I366" s="1">
        <v>976.6</v>
      </c>
      <c r="J366" s="1">
        <v>-23</v>
      </c>
      <c r="K366" s="1">
        <v>13</v>
      </c>
    </row>
    <row r="367" spans="1:11" x14ac:dyDescent="0.2">
      <c r="A367" s="4">
        <v>45641</v>
      </c>
      <c r="F367" s="5">
        <v>10.005600000000001</v>
      </c>
      <c r="G367" s="5">
        <v>-0.93240000000000012</v>
      </c>
      <c r="H367" s="5">
        <v>300.60599999999999</v>
      </c>
      <c r="I367" s="1">
        <v>976.8</v>
      </c>
      <c r="J367" s="1">
        <v>-23</v>
      </c>
      <c r="K367" s="1">
        <v>17</v>
      </c>
    </row>
    <row r="368" spans="1:11" x14ac:dyDescent="0.2">
      <c r="A368" s="4">
        <v>45642</v>
      </c>
      <c r="F368" s="5">
        <v>9.5500000000000007</v>
      </c>
      <c r="G368" s="5">
        <v>-1.06</v>
      </c>
      <c r="H368" s="5">
        <v>287.43</v>
      </c>
      <c r="I368" s="1">
        <v>977</v>
      </c>
      <c r="J368" s="1">
        <v>-23</v>
      </c>
      <c r="K368" s="1">
        <v>19</v>
      </c>
    </row>
    <row r="369" spans="1:11" x14ac:dyDescent="0.2">
      <c r="A369" s="4">
        <v>45643</v>
      </c>
      <c r="F369" s="5">
        <v>9.0920000000000005</v>
      </c>
      <c r="G369" s="5">
        <v>-1.1868000000000001</v>
      </c>
      <c r="H369" s="5">
        <v>274.25600000000003</v>
      </c>
      <c r="I369" s="1">
        <v>977</v>
      </c>
      <c r="J369" s="1">
        <v>-23</v>
      </c>
      <c r="K369" s="1">
        <v>22</v>
      </c>
    </row>
    <row r="370" spans="1:11" x14ac:dyDescent="0.2">
      <c r="A370" s="4">
        <v>45644</v>
      </c>
      <c r="F370" s="5">
        <v>8.6310000000000002</v>
      </c>
      <c r="G370" s="5">
        <v>-1.3132000000000001</v>
      </c>
      <c r="H370" s="5">
        <v>261.08199999999999</v>
      </c>
      <c r="I370" s="1">
        <v>977</v>
      </c>
      <c r="J370" s="1">
        <v>-23</v>
      </c>
      <c r="K370" s="1">
        <v>24</v>
      </c>
    </row>
    <row r="371" spans="1:11" x14ac:dyDescent="0.2">
      <c r="A371" s="4">
        <v>45645</v>
      </c>
      <c r="F371" s="5">
        <v>8.1669999999999998</v>
      </c>
      <c r="G371" s="5">
        <v>-1.4392</v>
      </c>
      <c r="H371" s="5">
        <v>247.90800000000002</v>
      </c>
      <c r="I371" s="1">
        <v>977</v>
      </c>
      <c r="J371" s="1">
        <v>-23</v>
      </c>
      <c r="K371" s="1">
        <v>25</v>
      </c>
    </row>
    <row r="372" spans="1:11" x14ac:dyDescent="0.2">
      <c r="A372" s="4">
        <v>45646</v>
      </c>
      <c r="F372" s="5">
        <v>7.7000000000000011</v>
      </c>
      <c r="G372" s="5">
        <v>-1.5648</v>
      </c>
      <c r="H372" s="5">
        <v>234.73400000000001</v>
      </c>
      <c r="I372" s="1">
        <v>977</v>
      </c>
      <c r="J372" s="1">
        <v>-23</v>
      </c>
      <c r="K372" s="1">
        <v>26</v>
      </c>
    </row>
    <row r="373" spans="1:11" x14ac:dyDescent="0.2">
      <c r="A373" s="4">
        <v>45647</v>
      </c>
      <c r="F373" s="5">
        <v>7.23</v>
      </c>
      <c r="G373" s="5">
        <v>-1.69</v>
      </c>
      <c r="H373" s="5">
        <v>221.56</v>
      </c>
      <c r="I373" s="1">
        <v>977</v>
      </c>
      <c r="J373" s="1">
        <v>-23</v>
      </c>
      <c r="K373" s="1">
        <v>26</v>
      </c>
    </row>
    <row r="374" spans="1:11" x14ac:dyDescent="0.2">
      <c r="A374" s="4">
        <v>45648</v>
      </c>
      <c r="B374" s="43"/>
      <c r="F374" s="5">
        <v>6.7556000000000003</v>
      </c>
      <c r="G374" s="5">
        <v>-1.8151999999999999</v>
      </c>
      <c r="H374" s="5">
        <v>208.386</v>
      </c>
      <c r="I374" s="1">
        <v>977</v>
      </c>
      <c r="J374" s="1">
        <v>-23</v>
      </c>
      <c r="K374" s="1">
        <v>26</v>
      </c>
    </row>
    <row r="375" spans="1:11" x14ac:dyDescent="0.2">
      <c r="A375" s="4">
        <v>45649</v>
      </c>
      <c r="F375" s="5">
        <v>6.2793999999999999</v>
      </c>
      <c r="G375" s="5">
        <v>-1.9398</v>
      </c>
      <c r="H375" s="5">
        <v>195.21199999999999</v>
      </c>
      <c r="I375" s="1">
        <v>977</v>
      </c>
      <c r="J375" s="1">
        <v>-23</v>
      </c>
      <c r="K375" s="1">
        <v>26</v>
      </c>
    </row>
    <row r="376" spans="1:11" x14ac:dyDescent="0.2">
      <c r="A376" s="4">
        <v>45650</v>
      </c>
      <c r="F376" s="5">
        <v>5.8014000000000001</v>
      </c>
      <c r="G376" s="5">
        <v>-2.0638000000000001</v>
      </c>
      <c r="H376" s="5">
        <v>182.03800000000001</v>
      </c>
      <c r="I376" s="1">
        <v>977</v>
      </c>
      <c r="J376" s="1">
        <v>-23</v>
      </c>
      <c r="K376" s="1">
        <v>25</v>
      </c>
    </row>
    <row r="377" spans="1:11" x14ac:dyDescent="0.2">
      <c r="A377" s="4">
        <v>45651</v>
      </c>
      <c r="F377" s="5">
        <v>5.3216000000000001</v>
      </c>
      <c r="G377" s="5">
        <v>-2.1872000000000003</v>
      </c>
      <c r="H377" s="5">
        <v>168.864</v>
      </c>
      <c r="I377" s="1">
        <v>977</v>
      </c>
      <c r="J377" s="1">
        <v>-23</v>
      </c>
      <c r="K377" s="1">
        <v>23</v>
      </c>
    </row>
    <row r="378" spans="1:11" x14ac:dyDescent="0.2">
      <c r="A378" s="4">
        <v>45652</v>
      </c>
      <c r="F378" s="5">
        <v>4.84</v>
      </c>
      <c r="G378" s="5">
        <v>-2.31</v>
      </c>
      <c r="H378" s="5">
        <v>155.69</v>
      </c>
      <c r="I378" s="1">
        <v>977</v>
      </c>
      <c r="J378" s="1">
        <v>-23</v>
      </c>
      <c r="K378" s="1">
        <v>21</v>
      </c>
    </row>
    <row r="379" spans="1:11" x14ac:dyDescent="0.2">
      <c r="A379" s="4">
        <v>45653</v>
      </c>
      <c r="F379" s="5">
        <v>4.3591999999999995</v>
      </c>
      <c r="G379" s="5">
        <v>-2.4308000000000001</v>
      </c>
      <c r="H379" s="5">
        <v>142.52000000000001</v>
      </c>
      <c r="I379" s="1">
        <v>977</v>
      </c>
      <c r="J379" s="1">
        <v>-23</v>
      </c>
      <c r="K379" s="1">
        <v>19</v>
      </c>
    </row>
    <row r="380" spans="1:11" x14ac:dyDescent="0.2">
      <c r="A380" s="4">
        <v>45654</v>
      </c>
      <c r="F380" s="5">
        <v>3.8777999999999997</v>
      </c>
      <c r="G380" s="5">
        <v>-2.5512000000000001</v>
      </c>
      <c r="H380" s="5">
        <v>129.35</v>
      </c>
      <c r="I380" s="1">
        <v>977</v>
      </c>
      <c r="J380" s="1">
        <v>-23</v>
      </c>
      <c r="K380" s="1">
        <v>16</v>
      </c>
    </row>
    <row r="381" spans="1:11" x14ac:dyDescent="0.2">
      <c r="A381" s="4">
        <v>45655</v>
      </c>
      <c r="F381" s="5">
        <v>3.3958000000000004</v>
      </c>
      <c r="G381" s="5">
        <v>-2.6711999999999998</v>
      </c>
      <c r="H381" s="5">
        <v>116.18</v>
      </c>
      <c r="I381" s="1">
        <v>977</v>
      </c>
      <c r="J381" s="1">
        <v>-23</v>
      </c>
      <c r="K381" s="1">
        <v>13</v>
      </c>
    </row>
    <row r="382" spans="1:11" x14ac:dyDescent="0.2">
      <c r="A382" s="4">
        <v>45656</v>
      </c>
      <c r="F382" s="5">
        <v>2.9131999999999998</v>
      </c>
      <c r="G382" s="5">
        <v>-2.7907999999999999</v>
      </c>
      <c r="H382" s="5">
        <v>103.00999999999999</v>
      </c>
      <c r="I382" s="1">
        <v>977</v>
      </c>
      <c r="J382" s="1">
        <v>-23</v>
      </c>
      <c r="K382" s="1">
        <v>9</v>
      </c>
    </row>
    <row r="383" spans="1:11" x14ac:dyDescent="0.2">
      <c r="A383" s="4">
        <v>45657</v>
      </c>
      <c r="F383" s="5">
        <v>2.4300000000000002</v>
      </c>
      <c r="G383" s="5">
        <v>-2.91</v>
      </c>
      <c r="H383" s="5">
        <v>89.84</v>
      </c>
      <c r="I383" s="1">
        <v>977</v>
      </c>
      <c r="J383" s="1">
        <v>-23</v>
      </c>
      <c r="K383" s="1">
        <v>5</v>
      </c>
    </row>
    <row r="384" spans="1:11" x14ac:dyDescent="0.2">
      <c r="A384" s="4">
        <v>45658</v>
      </c>
      <c r="F384" s="5">
        <v>1.9464000000000001</v>
      </c>
      <c r="G384" s="5">
        <v>-3.0300000000000002</v>
      </c>
      <c r="H384" s="5">
        <v>76.67</v>
      </c>
      <c r="I384" s="1">
        <v>977</v>
      </c>
      <c r="J384" s="1">
        <v>-23</v>
      </c>
      <c r="K384" s="1">
        <v>0</v>
      </c>
    </row>
    <row r="385" spans="1:11" x14ac:dyDescent="0.2">
      <c r="A385" s="4">
        <v>45659</v>
      </c>
      <c r="F385" s="5">
        <v>1.4626000000000001</v>
      </c>
      <c r="G385" s="5">
        <v>-3.1500000000000004</v>
      </c>
      <c r="H385" s="5">
        <v>63.5</v>
      </c>
      <c r="I385" s="1">
        <v>977</v>
      </c>
    </row>
    <row r="386" spans="1:11" x14ac:dyDescent="0.2">
      <c r="A386" s="4">
        <v>45660</v>
      </c>
      <c r="F386" s="5">
        <v>0.97859999999999991</v>
      </c>
      <c r="G386" s="5">
        <v>-3.27</v>
      </c>
      <c r="H386" s="5">
        <v>50.33</v>
      </c>
      <c r="I386" s="1">
        <v>977</v>
      </c>
    </row>
    <row r="387" spans="1:11" x14ac:dyDescent="0.2">
      <c r="A387" s="4">
        <v>45661</v>
      </c>
      <c r="F387" s="5">
        <v>0.49439999999999973</v>
      </c>
      <c r="G387" s="5">
        <v>-3.39</v>
      </c>
      <c r="H387" s="5">
        <v>37.159999999999997</v>
      </c>
      <c r="I387" s="1">
        <v>977</v>
      </c>
    </row>
    <row r="388" spans="1:11" x14ac:dyDescent="0.2">
      <c r="A388" s="4">
        <v>45662</v>
      </c>
      <c r="F388" s="5">
        <v>0.01</v>
      </c>
      <c r="G388" s="5">
        <v>-3.49</v>
      </c>
      <c r="H388" s="5">
        <v>23.99</v>
      </c>
      <c r="I388" s="1">
        <v>977</v>
      </c>
      <c r="J388" s="1">
        <v>-22</v>
      </c>
      <c r="K388" s="1">
        <v>31</v>
      </c>
    </row>
  </sheetData>
  <mergeCells count="1">
    <mergeCell ref="M1:N1"/>
  </mergeCells>
  <phoneticPr fontId="3"/>
  <pageMargins left="0.69999998807907104" right="0.69999998807907104" top="0.75" bottom="0.75" header="0.30000001192092896" footer="0.30000001192092896"/>
  <pageSetup paperSize="13" fitToWidth="0" fitToHeight="0" orientation="portrait" draft="1" r:id="rId1"/>
  <rowBreaks count="11" manualBreakCount="11">
    <brk id="48" max="10" man="1"/>
    <brk id="77" max="10" man="1"/>
    <brk id="108" max="10" man="1"/>
    <brk id="138" max="10" man="1"/>
    <brk id="169" max="10" man="1"/>
    <brk id="199" max="10" man="1"/>
    <brk id="230" max="10" man="1"/>
    <brk id="261" max="10" man="1"/>
    <brk id="291" max="10" man="1"/>
    <brk id="322" max="10" man="1"/>
    <brk id="352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シート3"/>
  <dimension ref="A1"/>
  <sheetViews>
    <sheetView zoomScaleNormal="100" zoomScaleSheetLayoutView="75" workbookViewId="0"/>
  </sheetViews>
  <sheetFormatPr defaultColWidth="9" defaultRowHeight="13.2" x14ac:dyDescent="0.2"/>
  <sheetData/>
  <phoneticPr fontId="3"/>
  <pageMargins left="0.69999998807907104" right="0.69999998807907104" top="0.75" bottom="0.75" header="0.30000001192092896" footer="0.30000001192092896"/>
  <pageSetup fitToWidth="0" fitToHeight="0" orientation="portrait" draf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Sheet1!Print_Area</vt:lpstr>
      <vt:lpstr>Sheet2!Print_Area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HISAHAYAMIZU</dc:creator>
  <cp:lastModifiedBy>久雄 早水</cp:lastModifiedBy>
  <cp:revision>1</cp:revision>
  <cp:lastPrinted>2023-12-05T05:02:29Z</cp:lastPrinted>
  <dcterms:created xsi:type="dcterms:W3CDTF">2014-11-24T16:11:45Z</dcterms:created>
  <dcterms:modified xsi:type="dcterms:W3CDTF">2024-02-28T06:14:28Z</dcterms:modified>
  <cp:version>0906.0100.01</cp:version>
</cp:coreProperties>
</file>