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covery\待避ﾄﾞｷｭﾒﾝﾄ\天文クイズ\sunspot\"/>
    </mc:Choice>
  </mc:AlternateContent>
  <xr:revisionPtr revIDLastSave="0" documentId="13_ncr:1_{C0D7E49D-4B96-4A5E-9309-9F0356B82AEF}" xr6:coauthVersionLast="47" xr6:coauthVersionMax="47" xr10:uidLastSave="{00000000-0000-0000-0000-000000000000}"/>
  <bookViews>
    <workbookView xWindow="384" yWindow="456" windowWidth="21120" windowHeight="12264" tabRatio="52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Sheet1!$B$18:$L$382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  <c r="AD13" i="1" l="1"/>
  <c r="AD18" i="1"/>
  <c r="AD23" i="1"/>
  <c r="AD28" i="1"/>
  <c r="AE28" i="1" s="1"/>
  <c r="AD33" i="1"/>
  <c r="AD38" i="1"/>
  <c r="AD43" i="1"/>
  <c r="AD48" i="1"/>
  <c r="AD53" i="1"/>
  <c r="AD58" i="1"/>
  <c r="AE58" i="1" s="1"/>
  <c r="AD63" i="1"/>
  <c r="AD68" i="1"/>
  <c r="AE68" i="1" s="1"/>
  <c r="AD73" i="1"/>
  <c r="AE73" i="1" s="1"/>
  <c r="AD78" i="1"/>
  <c r="AD83" i="1"/>
  <c r="AD88" i="1"/>
  <c r="AD93" i="1"/>
  <c r="AD98" i="1"/>
  <c r="AD103" i="1"/>
  <c r="AD108" i="1"/>
  <c r="AD113" i="1"/>
  <c r="AD118" i="1"/>
  <c r="AD123" i="1"/>
  <c r="AD128" i="1"/>
  <c r="AD133" i="1"/>
  <c r="AD138" i="1"/>
  <c r="AD143" i="1"/>
  <c r="AD148" i="1"/>
  <c r="AD153" i="1"/>
  <c r="AD158" i="1"/>
  <c r="AE158" i="1" s="1"/>
  <c r="AD163" i="1"/>
  <c r="AD168" i="1"/>
  <c r="AD173" i="1"/>
  <c r="AD178" i="1"/>
  <c r="AD183" i="1"/>
  <c r="AD188" i="1"/>
  <c r="AD193" i="1"/>
  <c r="AD198" i="1"/>
  <c r="AE198" i="1" s="1"/>
  <c r="AD203" i="1"/>
  <c r="AD208" i="1"/>
  <c r="AD213" i="1"/>
  <c r="AD218" i="1"/>
  <c r="AD223" i="1"/>
  <c r="AD228" i="1"/>
  <c r="AD233" i="1"/>
  <c r="AD238" i="1"/>
  <c r="AE238" i="1" s="1"/>
  <c r="AD243" i="1"/>
  <c r="AD248" i="1"/>
  <c r="AD253" i="1"/>
  <c r="AD258" i="1"/>
  <c r="AD263" i="1"/>
  <c r="AD268" i="1"/>
  <c r="AE268" i="1" s="1"/>
  <c r="AD273" i="1"/>
  <c r="AE273" i="1" s="1"/>
  <c r="AD278" i="1"/>
  <c r="AD283" i="1"/>
  <c r="AD288" i="1"/>
  <c r="AD293" i="1"/>
  <c r="AE293" i="1" s="1"/>
  <c r="AD298" i="1"/>
  <c r="AD303" i="1"/>
  <c r="AD308" i="1"/>
  <c r="AD313" i="1"/>
  <c r="AD318" i="1"/>
  <c r="AD323" i="1"/>
  <c r="AD328" i="1"/>
  <c r="AD333" i="1"/>
  <c r="AD338" i="1"/>
  <c r="AD343" i="1"/>
  <c r="AD348" i="1"/>
  <c r="AD353" i="1"/>
  <c r="AD358" i="1"/>
  <c r="AE358" i="1" s="1"/>
  <c r="AD363" i="1"/>
  <c r="AD368" i="1"/>
  <c r="AD373" i="1"/>
  <c r="AD378" i="1"/>
  <c r="AE378" i="1" s="1"/>
  <c r="AD379" i="1"/>
  <c r="AD380" i="1"/>
  <c r="AD381" i="1"/>
  <c r="AD382" i="1"/>
  <c r="AD383" i="1"/>
  <c r="AD384" i="1"/>
  <c r="AD385" i="1"/>
  <c r="AD386" i="1"/>
  <c r="AD387" i="1"/>
  <c r="AC28" i="1"/>
  <c r="AC33" i="1"/>
  <c r="AC38" i="1"/>
  <c r="AC43" i="1"/>
  <c r="AE43" i="1" s="1"/>
  <c r="AC48" i="1"/>
  <c r="AC53" i="1"/>
  <c r="AC58" i="1"/>
  <c r="AC63" i="1"/>
  <c r="AC68" i="1"/>
  <c r="AC73" i="1"/>
  <c r="AC78" i="1"/>
  <c r="AC83" i="1"/>
  <c r="AC88" i="1"/>
  <c r="AC93" i="1"/>
  <c r="AC98" i="1"/>
  <c r="AC103" i="1"/>
  <c r="AC108" i="1"/>
  <c r="AC113" i="1"/>
  <c r="AC118" i="1"/>
  <c r="AC123" i="1"/>
  <c r="AE123" i="1" s="1"/>
  <c r="AC128" i="1"/>
  <c r="AC133" i="1"/>
  <c r="AC138" i="1"/>
  <c r="AE138" i="1" s="1"/>
  <c r="AC143" i="1"/>
  <c r="AC148" i="1"/>
  <c r="AC153" i="1"/>
  <c r="AC158" i="1"/>
  <c r="AC163" i="1"/>
  <c r="AE163" i="1" s="1"/>
  <c r="AC168" i="1"/>
  <c r="AC173" i="1"/>
  <c r="AC178" i="1"/>
  <c r="AE178" i="1" s="1"/>
  <c r="AC183" i="1"/>
  <c r="AE183" i="1" s="1"/>
  <c r="AC188" i="1"/>
  <c r="AC193" i="1"/>
  <c r="AC198" i="1"/>
  <c r="AC203" i="1"/>
  <c r="AE203" i="1" s="1"/>
  <c r="AC208" i="1"/>
  <c r="AC213" i="1"/>
  <c r="AC218" i="1"/>
  <c r="AC223" i="1"/>
  <c r="AC228" i="1"/>
  <c r="AC233" i="1"/>
  <c r="AC238" i="1"/>
  <c r="AC243" i="1"/>
  <c r="AE243" i="1" s="1"/>
  <c r="AC248" i="1"/>
  <c r="AC253" i="1"/>
  <c r="AC258" i="1"/>
  <c r="AC263" i="1"/>
  <c r="AC268" i="1"/>
  <c r="AC273" i="1"/>
  <c r="AC278" i="1"/>
  <c r="AC283" i="1"/>
  <c r="AE283" i="1" s="1"/>
  <c r="AC288" i="1"/>
  <c r="AC293" i="1"/>
  <c r="AC298" i="1"/>
  <c r="AC303" i="1"/>
  <c r="AE303" i="1" s="1"/>
  <c r="AC308" i="1"/>
  <c r="AC313" i="1"/>
  <c r="AC318" i="1"/>
  <c r="AE318" i="1" s="1"/>
  <c r="AC323" i="1"/>
  <c r="AE323" i="1" s="1"/>
  <c r="AC328" i="1"/>
  <c r="AC333" i="1"/>
  <c r="AC338" i="1"/>
  <c r="AC343" i="1"/>
  <c r="AE343" i="1" s="1"/>
  <c r="AC348" i="1"/>
  <c r="AC353" i="1"/>
  <c r="AC358" i="1"/>
  <c r="AC363" i="1"/>
  <c r="AC368" i="1"/>
  <c r="AC373" i="1"/>
  <c r="AC378" i="1"/>
  <c r="AC379" i="1"/>
  <c r="AC380" i="1"/>
  <c r="AC381" i="1"/>
  <c r="AC382" i="1"/>
  <c r="AC383" i="1"/>
  <c r="AE383" i="1" s="1"/>
  <c r="AC384" i="1"/>
  <c r="AC385" i="1"/>
  <c r="AC386" i="1"/>
  <c r="AC387" i="1"/>
  <c r="AE83" i="1"/>
  <c r="AE98" i="1"/>
  <c r="AE108" i="1"/>
  <c r="AE148" i="1"/>
  <c r="AE188" i="1"/>
  <c r="AE228" i="1"/>
  <c r="AE258" i="1"/>
  <c r="AE308" i="1"/>
  <c r="AE338" i="1"/>
  <c r="AE348" i="1"/>
  <c r="AC13" i="1"/>
  <c r="AE13" i="1" s="1"/>
  <c r="AC18" i="1"/>
  <c r="AE53" i="1"/>
  <c r="AE113" i="1"/>
  <c r="AE133" i="1"/>
  <c r="AE213" i="1"/>
  <c r="AE373" i="1"/>
  <c r="AD8" i="1"/>
  <c r="AC8" i="1"/>
  <c r="AE8" i="1" s="1"/>
  <c r="AC3" i="1"/>
  <c r="AE298" i="1"/>
  <c r="AE278" i="1"/>
  <c r="AE223" i="1"/>
  <c r="AE218" i="1"/>
  <c r="AE118" i="1"/>
  <c r="AE78" i="1"/>
  <c r="AE63" i="1"/>
  <c r="AE38" i="1"/>
  <c r="AE18" i="1"/>
  <c r="AB3" i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T3" i="1"/>
  <c r="AE363" i="1" l="1"/>
  <c r="AF360" i="1" s="1"/>
  <c r="AE263" i="1"/>
  <c r="AF260" i="1" s="1"/>
  <c r="AE143" i="1"/>
  <c r="AF145" i="1" s="1"/>
  <c r="AE103" i="1"/>
  <c r="AF100" i="1" s="1"/>
  <c r="AE328" i="1"/>
  <c r="AF325" i="1" s="1"/>
  <c r="AE128" i="1"/>
  <c r="AF130" i="1" s="1"/>
  <c r="AE48" i="1"/>
  <c r="AF45" i="1" s="1"/>
  <c r="AE248" i="1"/>
  <c r="AF245" i="1" s="1"/>
  <c r="AE168" i="1"/>
  <c r="AE88" i="1"/>
  <c r="AE368" i="1"/>
  <c r="AF370" i="1" s="1"/>
  <c r="AE288" i="1"/>
  <c r="AF285" i="1" s="1"/>
  <c r="AE208" i="1"/>
  <c r="AF210" i="1" s="1"/>
  <c r="AE333" i="1"/>
  <c r="AF335" i="1" s="1"/>
  <c r="AE253" i="1"/>
  <c r="AE173" i="1"/>
  <c r="AF175" i="1" s="1"/>
  <c r="AE93" i="1"/>
  <c r="AF95" i="1" s="1"/>
  <c r="AE353" i="1"/>
  <c r="AF355" i="1" s="1"/>
  <c r="AE313" i="1"/>
  <c r="AF315" i="1" s="1"/>
  <c r="AE233" i="1"/>
  <c r="AF230" i="1" s="1"/>
  <c r="AE193" i="1"/>
  <c r="AF195" i="1" s="1"/>
  <c r="AE153" i="1"/>
  <c r="AF155" i="1" s="1"/>
  <c r="AE33" i="1"/>
  <c r="AF30" i="1" s="1"/>
  <c r="AF40" i="1"/>
  <c r="AF380" i="1"/>
  <c r="AF225" i="1"/>
  <c r="AF345" i="1"/>
  <c r="AF340" i="1"/>
  <c r="AG343" i="1" s="1"/>
  <c r="AF185" i="1"/>
  <c r="AF305" i="1"/>
  <c r="AF160" i="1"/>
  <c r="AF300" i="1"/>
  <c r="AF120" i="1"/>
  <c r="AF220" i="1"/>
  <c r="AF270" i="1"/>
  <c r="AF115" i="1"/>
  <c r="AF110" i="1"/>
  <c r="AF75" i="1"/>
  <c r="AF70" i="1"/>
  <c r="AF55" i="1"/>
  <c r="AF295" i="1"/>
  <c r="AF200" i="1"/>
  <c r="AF280" i="1"/>
  <c r="AF135" i="1"/>
  <c r="AF215" i="1"/>
  <c r="AF15" i="1"/>
  <c r="AF80" i="1"/>
  <c r="AF180" i="1"/>
  <c r="AF240" i="1"/>
  <c r="AF275" i="1"/>
  <c r="AF10" i="1"/>
  <c r="AF375" i="1"/>
  <c r="AF320" i="1"/>
  <c r="AF125" i="1"/>
  <c r="AF60" i="1"/>
  <c r="AF65" i="1"/>
  <c r="T384" i="1"/>
  <c r="U384" i="1"/>
  <c r="T385" i="1"/>
  <c r="U385" i="1"/>
  <c r="T386" i="1"/>
  <c r="U386" i="1"/>
  <c r="T387" i="1"/>
  <c r="U387" i="1"/>
  <c r="U3" i="1"/>
  <c r="V3" i="1" s="1"/>
  <c r="W3" i="1" s="1"/>
  <c r="X3" i="1" s="1"/>
  <c r="AF365" i="1" l="1"/>
  <c r="AG363" i="1" s="1"/>
  <c r="AF350" i="1"/>
  <c r="AG353" i="1" s="1"/>
  <c r="AF330" i="1"/>
  <c r="AG333" i="1" s="1"/>
  <c r="AG273" i="1"/>
  <c r="AF265" i="1"/>
  <c r="AG263" i="1" s="1"/>
  <c r="AF170" i="1"/>
  <c r="AG173" i="1" s="1"/>
  <c r="AF165" i="1"/>
  <c r="AF150" i="1"/>
  <c r="AG153" i="1" s="1"/>
  <c r="AF140" i="1"/>
  <c r="AF105" i="1"/>
  <c r="AG103" i="1" s="1"/>
  <c r="AF50" i="1"/>
  <c r="AG48" i="1" s="1"/>
  <c r="AG13" i="1"/>
  <c r="AG143" i="1"/>
  <c r="AF310" i="1"/>
  <c r="AF235" i="1"/>
  <c r="AG233" i="1" s="1"/>
  <c r="AE231" i="1" s="1"/>
  <c r="AF250" i="1"/>
  <c r="AG373" i="1"/>
  <c r="V386" i="1"/>
  <c r="W386" i="1" s="1"/>
  <c r="X386" i="1" s="1"/>
  <c r="AG118" i="1"/>
  <c r="AF205" i="1"/>
  <c r="AG203" i="1" s="1"/>
  <c r="AF290" i="1"/>
  <c r="AG293" i="1" s="1"/>
  <c r="AG298" i="1"/>
  <c r="AF255" i="1"/>
  <c r="AG253" i="1" s="1"/>
  <c r="AG223" i="1"/>
  <c r="AF35" i="1"/>
  <c r="AG38" i="1" s="1"/>
  <c r="AE42" i="1" s="1"/>
  <c r="AF190" i="1"/>
  <c r="AG193" i="1" s="1"/>
  <c r="AG198" i="1"/>
  <c r="AG183" i="1"/>
  <c r="AG43" i="1"/>
  <c r="AG133" i="1"/>
  <c r="AG258" i="1"/>
  <c r="AE257" i="1" s="1"/>
  <c r="AG218" i="1"/>
  <c r="AG98" i="1"/>
  <c r="AG78" i="1"/>
  <c r="AG158" i="1"/>
  <c r="AG348" i="1"/>
  <c r="AE344" i="1" s="1"/>
  <c r="AG228" i="1"/>
  <c r="AG303" i="1"/>
  <c r="AG358" i="1"/>
  <c r="AG308" i="1"/>
  <c r="AG243" i="1"/>
  <c r="AG338" i="1"/>
  <c r="AE340" i="1" s="1"/>
  <c r="AG178" i="1"/>
  <c r="AG213" i="1"/>
  <c r="AG53" i="1"/>
  <c r="AG318" i="1"/>
  <c r="AG138" i="1"/>
  <c r="AG313" i="1"/>
  <c r="AG278" i="1"/>
  <c r="AE277" i="1" s="1"/>
  <c r="AG283" i="1"/>
  <c r="AE345" i="1"/>
  <c r="AG73" i="1"/>
  <c r="AG68" i="1"/>
  <c r="AG113" i="1"/>
  <c r="AE116" i="1" s="1"/>
  <c r="AG378" i="1"/>
  <c r="AG323" i="1"/>
  <c r="AG248" i="1"/>
  <c r="AG163" i="1"/>
  <c r="AG128" i="1"/>
  <c r="AG123" i="1"/>
  <c r="AG58" i="1"/>
  <c r="AG63" i="1"/>
  <c r="V387" i="1"/>
  <c r="W387" i="1" s="1"/>
  <c r="X387" i="1" s="1"/>
  <c r="Z387" i="1" s="1"/>
  <c r="AA387" i="1" s="1"/>
  <c r="V385" i="1"/>
  <c r="W385" i="1" s="1"/>
  <c r="X385" i="1" s="1"/>
  <c r="Z385" i="1" s="1"/>
  <c r="AA385" i="1" s="1"/>
  <c r="Z386" i="1"/>
  <c r="AA386" i="1" s="1"/>
  <c r="V384" i="1"/>
  <c r="W384" i="1" s="1"/>
  <c r="X384" i="1" s="1"/>
  <c r="Z3" i="1"/>
  <c r="AA3" i="1" s="1"/>
  <c r="J382" i="1"/>
  <c r="I382" i="1"/>
  <c r="J381" i="1"/>
  <c r="I381" i="1"/>
  <c r="S380" i="1"/>
  <c r="P380" i="1"/>
  <c r="M380" i="1"/>
  <c r="J380" i="1"/>
  <c r="I380" i="1"/>
  <c r="J379" i="1"/>
  <c r="I379" i="1"/>
  <c r="J377" i="1"/>
  <c r="I377" i="1"/>
  <c r="J376" i="1"/>
  <c r="I376" i="1"/>
  <c r="S375" i="1"/>
  <c r="P375" i="1"/>
  <c r="M375" i="1"/>
  <c r="J375" i="1"/>
  <c r="I375" i="1"/>
  <c r="J374" i="1"/>
  <c r="I374" i="1"/>
  <c r="J372" i="1"/>
  <c r="I372" i="1"/>
  <c r="J371" i="1"/>
  <c r="I371" i="1"/>
  <c r="S370" i="1"/>
  <c r="P370" i="1"/>
  <c r="M370" i="1"/>
  <c r="J370" i="1"/>
  <c r="I370" i="1"/>
  <c r="J369" i="1"/>
  <c r="I369" i="1"/>
  <c r="J367" i="1"/>
  <c r="I367" i="1"/>
  <c r="J366" i="1"/>
  <c r="I366" i="1"/>
  <c r="S365" i="1"/>
  <c r="P365" i="1"/>
  <c r="M365" i="1"/>
  <c r="J365" i="1"/>
  <c r="I365" i="1"/>
  <c r="J364" i="1"/>
  <c r="I364" i="1"/>
  <c r="J362" i="1"/>
  <c r="I362" i="1"/>
  <c r="J361" i="1"/>
  <c r="I361" i="1"/>
  <c r="S360" i="1"/>
  <c r="P360" i="1"/>
  <c r="M360" i="1"/>
  <c r="J360" i="1"/>
  <c r="I360" i="1"/>
  <c r="J359" i="1"/>
  <c r="I359" i="1"/>
  <c r="J357" i="1"/>
  <c r="I357" i="1"/>
  <c r="J356" i="1"/>
  <c r="I356" i="1"/>
  <c r="S355" i="1"/>
  <c r="P355" i="1"/>
  <c r="M355" i="1"/>
  <c r="J355" i="1"/>
  <c r="I355" i="1"/>
  <c r="J354" i="1"/>
  <c r="I354" i="1"/>
  <c r="J352" i="1"/>
  <c r="I352" i="1"/>
  <c r="J351" i="1"/>
  <c r="I351" i="1"/>
  <c r="S350" i="1"/>
  <c r="P350" i="1"/>
  <c r="M350" i="1"/>
  <c r="J350" i="1"/>
  <c r="I350" i="1"/>
  <c r="J349" i="1"/>
  <c r="I349" i="1"/>
  <c r="J347" i="1"/>
  <c r="I347" i="1"/>
  <c r="J346" i="1"/>
  <c r="I346" i="1"/>
  <c r="S345" i="1"/>
  <c r="P345" i="1"/>
  <c r="M345" i="1"/>
  <c r="J345" i="1"/>
  <c r="I345" i="1"/>
  <c r="J344" i="1"/>
  <c r="I344" i="1"/>
  <c r="J342" i="1"/>
  <c r="I342" i="1"/>
  <c r="J341" i="1"/>
  <c r="I341" i="1"/>
  <c r="S340" i="1"/>
  <c r="P340" i="1"/>
  <c r="M340" i="1"/>
  <c r="J340" i="1"/>
  <c r="I340" i="1"/>
  <c r="J339" i="1"/>
  <c r="I339" i="1"/>
  <c r="J337" i="1"/>
  <c r="I337" i="1"/>
  <c r="J336" i="1"/>
  <c r="I336" i="1"/>
  <c r="S335" i="1"/>
  <c r="P335" i="1"/>
  <c r="M335" i="1"/>
  <c r="J335" i="1"/>
  <c r="I335" i="1"/>
  <c r="J334" i="1"/>
  <c r="I334" i="1"/>
  <c r="J332" i="1"/>
  <c r="I332" i="1"/>
  <c r="J331" i="1"/>
  <c r="I331" i="1"/>
  <c r="S330" i="1"/>
  <c r="P330" i="1"/>
  <c r="M330" i="1"/>
  <c r="J330" i="1"/>
  <c r="I330" i="1"/>
  <c r="J329" i="1"/>
  <c r="I329" i="1"/>
  <c r="J327" i="1"/>
  <c r="I327" i="1"/>
  <c r="J326" i="1"/>
  <c r="I326" i="1"/>
  <c r="S325" i="1"/>
  <c r="P325" i="1"/>
  <c r="M325" i="1"/>
  <c r="J325" i="1"/>
  <c r="I325" i="1"/>
  <c r="J324" i="1"/>
  <c r="I324" i="1"/>
  <c r="J322" i="1"/>
  <c r="I322" i="1"/>
  <c r="J321" i="1"/>
  <c r="I321" i="1"/>
  <c r="S320" i="1"/>
  <c r="P320" i="1"/>
  <c r="M320" i="1"/>
  <c r="J320" i="1"/>
  <c r="I320" i="1"/>
  <c r="J319" i="1"/>
  <c r="I319" i="1"/>
  <c r="J317" i="1"/>
  <c r="I317" i="1"/>
  <c r="J316" i="1"/>
  <c r="I316" i="1"/>
  <c r="S315" i="1"/>
  <c r="P315" i="1"/>
  <c r="M315" i="1"/>
  <c r="J315" i="1"/>
  <c r="I315" i="1"/>
  <c r="J314" i="1"/>
  <c r="I314" i="1"/>
  <c r="J312" i="1"/>
  <c r="I312" i="1"/>
  <c r="J311" i="1"/>
  <c r="I311" i="1"/>
  <c r="S310" i="1"/>
  <c r="P310" i="1"/>
  <c r="M310" i="1"/>
  <c r="J310" i="1"/>
  <c r="I310" i="1"/>
  <c r="J309" i="1"/>
  <c r="I309" i="1"/>
  <c r="J307" i="1"/>
  <c r="I307" i="1"/>
  <c r="J306" i="1"/>
  <c r="I306" i="1"/>
  <c r="S305" i="1"/>
  <c r="P305" i="1"/>
  <c r="M305" i="1"/>
  <c r="J305" i="1"/>
  <c r="I305" i="1"/>
  <c r="J304" i="1"/>
  <c r="I304" i="1"/>
  <c r="J302" i="1"/>
  <c r="I302" i="1"/>
  <c r="J301" i="1"/>
  <c r="I301" i="1"/>
  <c r="S300" i="1"/>
  <c r="P300" i="1"/>
  <c r="M300" i="1"/>
  <c r="J300" i="1"/>
  <c r="I300" i="1"/>
  <c r="J299" i="1"/>
  <c r="I299" i="1"/>
  <c r="J297" i="1"/>
  <c r="I297" i="1"/>
  <c r="J296" i="1"/>
  <c r="I296" i="1"/>
  <c r="S295" i="1"/>
  <c r="P295" i="1"/>
  <c r="M295" i="1"/>
  <c r="J295" i="1"/>
  <c r="I295" i="1"/>
  <c r="J294" i="1"/>
  <c r="I294" i="1"/>
  <c r="J292" i="1"/>
  <c r="I292" i="1"/>
  <c r="J291" i="1"/>
  <c r="I291" i="1"/>
  <c r="S290" i="1"/>
  <c r="P290" i="1"/>
  <c r="M290" i="1"/>
  <c r="J290" i="1"/>
  <c r="I290" i="1"/>
  <c r="J289" i="1"/>
  <c r="I289" i="1"/>
  <c r="J287" i="1"/>
  <c r="I287" i="1"/>
  <c r="J286" i="1"/>
  <c r="I286" i="1"/>
  <c r="S285" i="1"/>
  <c r="P285" i="1"/>
  <c r="M285" i="1"/>
  <c r="J285" i="1"/>
  <c r="I285" i="1"/>
  <c r="J284" i="1"/>
  <c r="I284" i="1"/>
  <c r="J282" i="1"/>
  <c r="I282" i="1"/>
  <c r="J281" i="1"/>
  <c r="I281" i="1"/>
  <c r="S280" i="1"/>
  <c r="P280" i="1"/>
  <c r="M280" i="1"/>
  <c r="J280" i="1"/>
  <c r="I280" i="1"/>
  <c r="J279" i="1"/>
  <c r="I279" i="1"/>
  <c r="J277" i="1"/>
  <c r="I277" i="1"/>
  <c r="J276" i="1"/>
  <c r="I276" i="1"/>
  <c r="S275" i="1"/>
  <c r="P275" i="1"/>
  <c r="M275" i="1"/>
  <c r="J275" i="1"/>
  <c r="I275" i="1"/>
  <c r="J274" i="1"/>
  <c r="I274" i="1"/>
  <c r="J272" i="1"/>
  <c r="I272" i="1"/>
  <c r="J271" i="1"/>
  <c r="I271" i="1"/>
  <c r="S270" i="1"/>
  <c r="P270" i="1"/>
  <c r="M270" i="1"/>
  <c r="J270" i="1"/>
  <c r="I270" i="1"/>
  <c r="J269" i="1"/>
  <c r="I269" i="1"/>
  <c r="J267" i="1"/>
  <c r="I267" i="1"/>
  <c r="J266" i="1"/>
  <c r="I266" i="1"/>
  <c r="S265" i="1"/>
  <c r="P265" i="1"/>
  <c r="M265" i="1"/>
  <c r="J265" i="1"/>
  <c r="I265" i="1"/>
  <c r="J264" i="1"/>
  <c r="I264" i="1"/>
  <c r="J262" i="1"/>
  <c r="I262" i="1"/>
  <c r="J261" i="1"/>
  <c r="I261" i="1"/>
  <c r="S260" i="1"/>
  <c r="P260" i="1"/>
  <c r="M260" i="1"/>
  <c r="J260" i="1"/>
  <c r="I260" i="1"/>
  <c r="J259" i="1"/>
  <c r="I259" i="1"/>
  <c r="J257" i="1"/>
  <c r="I257" i="1"/>
  <c r="J256" i="1"/>
  <c r="I256" i="1"/>
  <c r="S255" i="1"/>
  <c r="P255" i="1"/>
  <c r="M255" i="1"/>
  <c r="J255" i="1"/>
  <c r="I255" i="1"/>
  <c r="J254" i="1"/>
  <c r="I254" i="1"/>
  <c r="J252" i="1"/>
  <c r="I252" i="1"/>
  <c r="J251" i="1"/>
  <c r="I251" i="1"/>
  <c r="S250" i="1"/>
  <c r="P250" i="1"/>
  <c r="M250" i="1"/>
  <c r="J250" i="1"/>
  <c r="I250" i="1"/>
  <c r="J249" i="1"/>
  <c r="I249" i="1"/>
  <c r="J247" i="1"/>
  <c r="I247" i="1"/>
  <c r="J246" i="1"/>
  <c r="I246" i="1"/>
  <c r="S245" i="1"/>
  <c r="P245" i="1"/>
  <c r="M245" i="1"/>
  <c r="J245" i="1"/>
  <c r="I245" i="1"/>
  <c r="J244" i="1"/>
  <c r="I244" i="1"/>
  <c r="J242" i="1"/>
  <c r="I242" i="1"/>
  <c r="J241" i="1"/>
  <c r="I241" i="1"/>
  <c r="S240" i="1"/>
  <c r="P240" i="1"/>
  <c r="M240" i="1"/>
  <c r="J240" i="1"/>
  <c r="I240" i="1"/>
  <c r="J239" i="1"/>
  <c r="I239" i="1"/>
  <c r="J237" i="1"/>
  <c r="I237" i="1"/>
  <c r="J236" i="1"/>
  <c r="I236" i="1"/>
  <c r="S235" i="1"/>
  <c r="P235" i="1"/>
  <c r="M235" i="1"/>
  <c r="J235" i="1"/>
  <c r="I235" i="1"/>
  <c r="J234" i="1"/>
  <c r="I234" i="1"/>
  <c r="J232" i="1"/>
  <c r="I232" i="1"/>
  <c r="J231" i="1"/>
  <c r="I231" i="1"/>
  <c r="S230" i="1"/>
  <c r="P230" i="1"/>
  <c r="M230" i="1"/>
  <c r="J230" i="1"/>
  <c r="I230" i="1"/>
  <c r="J229" i="1"/>
  <c r="I229" i="1"/>
  <c r="J227" i="1"/>
  <c r="I227" i="1"/>
  <c r="J226" i="1"/>
  <c r="I226" i="1"/>
  <c r="S225" i="1"/>
  <c r="P225" i="1"/>
  <c r="M225" i="1"/>
  <c r="J225" i="1"/>
  <c r="I225" i="1"/>
  <c r="J224" i="1"/>
  <c r="I224" i="1"/>
  <c r="J222" i="1"/>
  <c r="I222" i="1"/>
  <c r="J221" i="1"/>
  <c r="I221" i="1"/>
  <c r="S220" i="1"/>
  <c r="P220" i="1"/>
  <c r="M220" i="1"/>
  <c r="J220" i="1"/>
  <c r="I220" i="1"/>
  <c r="J219" i="1"/>
  <c r="I219" i="1"/>
  <c r="J217" i="1"/>
  <c r="I217" i="1"/>
  <c r="J216" i="1"/>
  <c r="I216" i="1"/>
  <c r="S215" i="1"/>
  <c r="P215" i="1"/>
  <c r="M215" i="1"/>
  <c r="J215" i="1"/>
  <c r="I215" i="1"/>
  <c r="J214" i="1"/>
  <c r="I214" i="1"/>
  <c r="J212" i="1"/>
  <c r="I212" i="1"/>
  <c r="J211" i="1"/>
  <c r="I211" i="1"/>
  <c r="S210" i="1"/>
  <c r="P210" i="1"/>
  <c r="M210" i="1"/>
  <c r="J210" i="1"/>
  <c r="I210" i="1"/>
  <c r="J209" i="1"/>
  <c r="I209" i="1"/>
  <c r="J207" i="1"/>
  <c r="I207" i="1"/>
  <c r="J206" i="1"/>
  <c r="I206" i="1"/>
  <c r="S205" i="1"/>
  <c r="P205" i="1"/>
  <c r="M205" i="1"/>
  <c r="J205" i="1"/>
  <c r="I205" i="1"/>
  <c r="J204" i="1"/>
  <c r="I204" i="1"/>
  <c r="J202" i="1"/>
  <c r="I202" i="1"/>
  <c r="J201" i="1"/>
  <c r="I201" i="1"/>
  <c r="S200" i="1"/>
  <c r="P200" i="1"/>
  <c r="M200" i="1"/>
  <c r="J200" i="1"/>
  <c r="I200" i="1"/>
  <c r="J199" i="1"/>
  <c r="I199" i="1"/>
  <c r="J197" i="1"/>
  <c r="I197" i="1"/>
  <c r="J196" i="1"/>
  <c r="I196" i="1"/>
  <c r="S195" i="1"/>
  <c r="P195" i="1"/>
  <c r="M195" i="1"/>
  <c r="J195" i="1"/>
  <c r="I195" i="1"/>
  <c r="J194" i="1"/>
  <c r="I194" i="1"/>
  <c r="J192" i="1"/>
  <c r="I192" i="1"/>
  <c r="J191" i="1"/>
  <c r="I191" i="1"/>
  <c r="S190" i="1"/>
  <c r="P190" i="1"/>
  <c r="M190" i="1"/>
  <c r="J190" i="1"/>
  <c r="I190" i="1"/>
  <c r="J189" i="1"/>
  <c r="I189" i="1"/>
  <c r="J187" i="1"/>
  <c r="I187" i="1"/>
  <c r="J186" i="1"/>
  <c r="I186" i="1"/>
  <c r="S185" i="1"/>
  <c r="P185" i="1"/>
  <c r="M185" i="1"/>
  <c r="J185" i="1"/>
  <c r="I185" i="1"/>
  <c r="J184" i="1"/>
  <c r="I184" i="1"/>
  <c r="J182" i="1"/>
  <c r="I182" i="1"/>
  <c r="J181" i="1"/>
  <c r="I181" i="1"/>
  <c r="S180" i="1"/>
  <c r="P180" i="1"/>
  <c r="M180" i="1"/>
  <c r="J180" i="1"/>
  <c r="I180" i="1"/>
  <c r="J179" i="1"/>
  <c r="I179" i="1"/>
  <c r="J177" i="1"/>
  <c r="I177" i="1"/>
  <c r="J176" i="1"/>
  <c r="I176" i="1"/>
  <c r="S175" i="1"/>
  <c r="P175" i="1"/>
  <c r="M175" i="1"/>
  <c r="J175" i="1"/>
  <c r="I175" i="1"/>
  <c r="J174" i="1"/>
  <c r="I174" i="1"/>
  <c r="J172" i="1"/>
  <c r="I172" i="1"/>
  <c r="J171" i="1"/>
  <c r="I171" i="1"/>
  <c r="S170" i="1"/>
  <c r="P170" i="1"/>
  <c r="M170" i="1"/>
  <c r="J170" i="1"/>
  <c r="I170" i="1"/>
  <c r="J169" i="1"/>
  <c r="I169" i="1"/>
  <c r="J167" i="1"/>
  <c r="I167" i="1"/>
  <c r="J166" i="1"/>
  <c r="I166" i="1"/>
  <c r="S165" i="1"/>
  <c r="P165" i="1"/>
  <c r="M165" i="1"/>
  <c r="J165" i="1"/>
  <c r="I165" i="1"/>
  <c r="J164" i="1"/>
  <c r="I164" i="1"/>
  <c r="J162" i="1"/>
  <c r="I162" i="1"/>
  <c r="J161" i="1"/>
  <c r="I161" i="1"/>
  <c r="S160" i="1"/>
  <c r="P160" i="1"/>
  <c r="M160" i="1"/>
  <c r="J160" i="1"/>
  <c r="I160" i="1"/>
  <c r="J159" i="1"/>
  <c r="I159" i="1"/>
  <c r="J157" i="1"/>
  <c r="I157" i="1"/>
  <c r="J156" i="1"/>
  <c r="I156" i="1"/>
  <c r="S155" i="1"/>
  <c r="P155" i="1"/>
  <c r="M155" i="1"/>
  <c r="J155" i="1"/>
  <c r="I155" i="1"/>
  <c r="J154" i="1"/>
  <c r="I154" i="1"/>
  <c r="J152" i="1"/>
  <c r="I152" i="1"/>
  <c r="J151" i="1"/>
  <c r="I151" i="1"/>
  <c r="S150" i="1"/>
  <c r="P150" i="1"/>
  <c r="M150" i="1"/>
  <c r="J150" i="1"/>
  <c r="I150" i="1"/>
  <c r="J149" i="1"/>
  <c r="I149" i="1"/>
  <c r="J147" i="1"/>
  <c r="I147" i="1"/>
  <c r="J146" i="1"/>
  <c r="I146" i="1"/>
  <c r="S145" i="1"/>
  <c r="P145" i="1"/>
  <c r="M145" i="1"/>
  <c r="J145" i="1"/>
  <c r="I145" i="1"/>
  <c r="J144" i="1"/>
  <c r="I144" i="1"/>
  <c r="J142" i="1"/>
  <c r="I142" i="1"/>
  <c r="J141" i="1"/>
  <c r="I141" i="1"/>
  <c r="S140" i="1"/>
  <c r="P140" i="1"/>
  <c r="M140" i="1"/>
  <c r="J140" i="1"/>
  <c r="I140" i="1"/>
  <c r="J139" i="1"/>
  <c r="I139" i="1"/>
  <c r="J137" i="1"/>
  <c r="I137" i="1"/>
  <c r="J136" i="1"/>
  <c r="I136" i="1"/>
  <c r="S135" i="1"/>
  <c r="P135" i="1"/>
  <c r="M135" i="1"/>
  <c r="J135" i="1"/>
  <c r="I135" i="1"/>
  <c r="J134" i="1"/>
  <c r="I134" i="1"/>
  <c r="J132" i="1"/>
  <c r="I132" i="1"/>
  <c r="J131" i="1"/>
  <c r="I131" i="1"/>
  <c r="S130" i="1"/>
  <c r="P130" i="1"/>
  <c r="M130" i="1"/>
  <c r="J130" i="1"/>
  <c r="I130" i="1"/>
  <c r="J129" i="1"/>
  <c r="I129" i="1"/>
  <c r="J127" i="1"/>
  <c r="I127" i="1"/>
  <c r="J126" i="1"/>
  <c r="I126" i="1"/>
  <c r="S125" i="1"/>
  <c r="P125" i="1"/>
  <c r="M125" i="1"/>
  <c r="J125" i="1"/>
  <c r="I125" i="1"/>
  <c r="J124" i="1"/>
  <c r="I124" i="1"/>
  <c r="J122" i="1"/>
  <c r="I122" i="1"/>
  <c r="J121" i="1"/>
  <c r="I121" i="1"/>
  <c r="S120" i="1"/>
  <c r="P120" i="1"/>
  <c r="M120" i="1"/>
  <c r="J120" i="1"/>
  <c r="I120" i="1"/>
  <c r="J119" i="1"/>
  <c r="I119" i="1"/>
  <c r="J117" i="1"/>
  <c r="I117" i="1"/>
  <c r="J116" i="1"/>
  <c r="I116" i="1"/>
  <c r="S115" i="1"/>
  <c r="P115" i="1"/>
  <c r="M115" i="1"/>
  <c r="J115" i="1"/>
  <c r="I115" i="1"/>
  <c r="J114" i="1"/>
  <c r="I114" i="1"/>
  <c r="J112" i="1"/>
  <c r="I112" i="1"/>
  <c r="J111" i="1"/>
  <c r="I111" i="1"/>
  <c r="S110" i="1"/>
  <c r="P110" i="1"/>
  <c r="M110" i="1"/>
  <c r="J110" i="1"/>
  <c r="I110" i="1"/>
  <c r="J109" i="1"/>
  <c r="I109" i="1"/>
  <c r="J107" i="1"/>
  <c r="I107" i="1"/>
  <c r="J106" i="1"/>
  <c r="I106" i="1"/>
  <c r="S105" i="1"/>
  <c r="P105" i="1"/>
  <c r="M105" i="1"/>
  <c r="J105" i="1"/>
  <c r="I105" i="1"/>
  <c r="J104" i="1"/>
  <c r="I104" i="1"/>
  <c r="J102" i="1"/>
  <c r="I102" i="1"/>
  <c r="J101" i="1"/>
  <c r="I101" i="1"/>
  <c r="S100" i="1"/>
  <c r="P100" i="1"/>
  <c r="M100" i="1"/>
  <c r="J100" i="1"/>
  <c r="I100" i="1"/>
  <c r="J99" i="1"/>
  <c r="I99" i="1"/>
  <c r="J97" i="1"/>
  <c r="I97" i="1"/>
  <c r="J96" i="1"/>
  <c r="I96" i="1"/>
  <c r="S95" i="1"/>
  <c r="P95" i="1"/>
  <c r="M95" i="1"/>
  <c r="J95" i="1"/>
  <c r="I95" i="1"/>
  <c r="J94" i="1"/>
  <c r="I94" i="1"/>
  <c r="J92" i="1"/>
  <c r="I92" i="1"/>
  <c r="J91" i="1"/>
  <c r="I91" i="1"/>
  <c r="S90" i="1"/>
  <c r="P90" i="1"/>
  <c r="M90" i="1"/>
  <c r="J90" i="1"/>
  <c r="I90" i="1"/>
  <c r="J89" i="1"/>
  <c r="I89" i="1"/>
  <c r="J87" i="1"/>
  <c r="I87" i="1"/>
  <c r="J86" i="1"/>
  <c r="I86" i="1"/>
  <c r="S85" i="1"/>
  <c r="P85" i="1"/>
  <c r="M85" i="1"/>
  <c r="J85" i="1"/>
  <c r="I85" i="1"/>
  <c r="J84" i="1"/>
  <c r="I84" i="1"/>
  <c r="J82" i="1"/>
  <c r="I82" i="1"/>
  <c r="J81" i="1"/>
  <c r="I81" i="1"/>
  <c r="S80" i="1"/>
  <c r="P80" i="1"/>
  <c r="M80" i="1"/>
  <c r="J80" i="1"/>
  <c r="I80" i="1"/>
  <c r="J79" i="1"/>
  <c r="I79" i="1"/>
  <c r="J77" i="1"/>
  <c r="I77" i="1"/>
  <c r="J76" i="1"/>
  <c r="I76" i="1"/>
  <c r="S75" i="1"/>
  <c r="P75" i="1"/>
  <c r="M75" i="1"/>
  <c r="J75" i="1"/>
  <c r="I75" i="1"/>
  <c r="J74" i="1"/>
  <c r="I74" i="1"/>
  <c r="J72" i="1"/>
  <c r="I72" i="1"/>
  <c r="J71" i="1"/>
  <c r="I71" i="1"/>
  <c r="S70" i="1"/>
  <c r="P70" i="1"/>
  <c r="M70" i="1"/>
  <c r="J70" i="1"/>
  <c r="I70" i="1"/>
  <c r="J69" i="1"/>
  <c r="I69" i="1"/>
  <c r="J67" i="1"/>
  <c r="I67" i="1"/>
  <c r="J66" i="1"/>
  <c r="I66" i="1"/>
  <c r="S65" i="1"/>
  <c r="P65" i="1"/>
  <c r="M65" i="1"/>
  <c r="J65" i="1"/>
  <c r="I65" i="1"/>
  <c r="J64" i="1"/>
  <c r="I64" i="1"/>
  <c r="J62" i="1"/>
  <c r="I62" i="1"/>
  <c r="J61" i="1"/>
  <c r="I61" i="1"/>
  <c r="S60" i="1"/>
  <c r="P60" i="1"/>
  <c r="M60" i="1"/>
  <c r="J60" i="1"/>
  <c r="I60" i="1"/>
  <c r="J59" i="1"/>
  <c r="I59" i="1"/>
  <c r="J57" i="1"/>
  <c r="I57" i="1"/>
  <c r="J56" i="1"/>
  <c r="I56" i="1"/>
  <c r="S55" i="1"/>
  <c r="P55" i="1"/>
  <c r="M55" i="1"/>
  <c r="J55" i="1"/>
  <c r="I55" i="1"/>
  <c r="J54" i="1"/>
  <c r="I54" i="1"/>
  <c r="J52" i="1"/>
  <c r="I52" i="1"/>
  <c r="J51" i="1"/>
  <c r="I51" i="1"/>
  <c r="S50" i="1"/>
  <c r="P50" i="1"/>
  <c r="M50" i="1"/>
  <c r="J50" i="1"/>
  <c r="I50" i="1"/>
  <c r="J49" i="1"/>
  <c r="I49" i="1"/>
  <c r="J47" i="1"/>
  <c r="I47" i="1"/>
  <c r="J46" i="1"/>
  <c r="I46" i="1"/>
  <c r="S45" i="1"/>
  <c r="P45" i="1"/>
  <c r="M45" i="1"/>
  <c r="J45" i="1"/>
  <c r="I45" i="1"/>
  <c r="J44" i="1"/>
  <c r="I44" i="1"/>
  <c r="J42" i="1"/>
  <c r="I42" i="1"/>
  <c r="J41" i="1"/>
  <c r="I41" i="1"/>
  <c r="S40" i="1"/>
  <c r="P40" i="1"/>
  <c r="M40" i="1"/>
  <c r="J40" i="1"/>
  <c r="I40" i="1"/>
  <c r="J39" i="1"/>
  <c r="I39" i="1"/>
  <c r="J37" i="1"/>
  <c r="I37" i="1"/>
  <c r="J36" i="1"/>
  <c r="I36" i="1"/>
  <c r="S35" i="1"/>
  <c r="P35" i="1"/>
  <c r="M35" i="1"/>
  <c r="J35" i="1"/>
  <c r="I35" i="1"/>
  <c r="J34" i="1"/>
  <c r="I34" i="1"/>
  <c r="J32" i="1"/>
  <c r="I32" i="1"/>
  <c r="J31" i="1"/>
  <c r="I31" i="1"/>
  <c r="S30" i="1"/>
  <c r="P30" i="1"/>
  <c r="M30" i="1"/>
  <c r="J30" i="1"/>
  <c r="I30" i="1"/>
  <c r="J29" i="1"/>
  <c r="I29" i="1"/>
  <c r="J27" i="1"/>
  <c r="I27" i="1"/>
  <c r="J26" i="1"/>
  <c r="I26" i="1"/>
  <c r="S25" i="1"/>
  <c r="P25" i="1"/>
  <c r="M25" i="1"/>
  <c r="J25" i="1"/>
  <c r="I25" i="1"/>
  <c r="J24" i="1"/>
  <c r="I24" i="1"/>
  <c r="J22" i="1"/>
  <c r="I22" i="1"/>
  <c r="J21" i="1"/>
  <c r="I21" i="1"/>
  <c r="S20" i="1"/>
  <c r="P20" i="1"/>
  <c r="M20" i="1"/>
  <c r="J20" i="1"/>
  <c r="I20" i="1"/>
  <c r="J19" i="1"/>
  <c r="I19" i="1"/>
  <c r="J17" i="1"/>
  <c r="I17" i="1"/>
  <c r="J16" i="1"/>
  <c r="I16" i="1"/>
  <c r="S15" i="1"/>
  <c r="P15" i="1"/>
  <c r="M15" i="1"/>
  <c r="J15" i="1"/>
  <c r="I15" i="1"/>
  <c r="J14" i="1"/>
  <c r="I14" i="1"/>
  <c r="I12" i="1"/>
  <c r="I11" i="1"/>
  <c r="S10" i="1"/>
  <c r="P10" i="1"/>
  <c r="M10" i="1"/>
  <c r="I10" i="1"/>
  <c r="J9" i="1"/>
  <c r="J10" i="1" s="1"/>
  <c r="I9" i="1"/>
  <c r="J7" i="1"/>
  <c r="I7" i="1"/>
  <c r="J6" i="1"/>
  <c r="I6" i="1"/>
  <c r="S5" i="1"/>
  <c r="P5" i="1"/>
  <c r="M5" i="1"/>
  <c r="J5" i="1"/>
  <c r="I5" i="1"/>
  <c r="J4" i="1"/>
  <c r="I4" i="1"/>
  <c r="B4" i="1"/>
  <c r="A4" i="1"/>
  <c r="B5" i="1" s="1"/>
  <c r="B3" i="1"/>
  <c r="AE375" i="1" l="1"/>
  <c r="AG368" i="1"/>
  <c r="AE369" i="1" s="1"/>
  <c r="AG328" i="1"/>
  <c r="AE329" i="1" s="1"/>
  <c r="AE300" i="1"/>
  <c r="AE297" i="1"/>
  <c r="AG268" i="1"/>
  <c r="AE271" i="1" s="1"/>
  <c r="AG238" i="1"/>
  <c r="AE234" i="1" s="1"/>
  <c r="AE219" i="1"/>
  <c r="AE195" i="1"/>
  <c r="AG168" i="1"/>
  <c r="AE167" i="1" s="1"/>
  <c r="AE174" i="1"/>
  <c r="AG148" i="1"/>
  <c r="AE144" i="1" s="1"/>
  <c r="AE141" i="1"/>
  <c r="AE100" i="1"/>
  <c r="AG108" i="1"/>
  <c r="AE106" i="1" s="1"/>
  <c r="AG33" i="1"/>
  <c r="AE37" i="1" s="1"/>
  <c r="AG188" i="1"/>
  <c r="AE184" i="1" s="1"/>
  <c r="AE102" i="1"/>
  <c r="AE220" i="1"/>
  <c r="AE215" i="1"/>
  <c r="AE357" i="1"/>
  <c r="AE99" i="1"/>
  <c r="AE101" i="1"/>
  <c r="AE337" i="1"/>
  <c r="AE304" i="1"/>
  <c r="AE224" i="1"/>
  <c r="AE307" i="1"/>
  <c r="AE306" i="1"/>
  <c r="AE305" i="1"/>
  <c r="AE222" i="1"/>
  <c r="AG208" i="1"/>
  <c r="AE212" i="1" s="1"/>
  <c r="AE244" i="1"/>
  <c r="AE302" i="1"/>
  <c r="AE347" i="1"/>
  <c r="AE361" i="1"/>
  <c r="AE175" i="1"/>
  <c r="AE346" i="1"/>
  <c r="AE221" i="1"/>
  <c r="AC292" i="1"/>
  <c r="AE145" i="1"/>
  <c r="AC55" i="1"/>
  <c r="AE57" i="1"/>
  <c r="AE324" i="1"/>
  <c r="AE187" i="1"/>
  <c r="AC210" i="1"/>
  <c r="AE199" i="1"/>
  <c r="AC289" i="1"/>
  <c r="AG288" i="1"/>
  <c r="AE287" i="1" s="1"/>
  <c r="AD325" i="1"/>
  <c r="AC74" i="1"/>
  <c r="AC70" i="1"/>
  <c r="AD192" i="1"/>
  <c r="AC62" i="1"/>
  <c r="AD77" i="1"/>
  <c r="AC79" i="1"/>
  <c r="AC61" i="1"/>
  <c r="AE330" i="1"/>
  <c r="AC325" i="1"/>
  <c r="AC314" i="1"/>
  <c r="AD81" i="1"/>
  <c r="AC81" i="1"/>
  <c r="AE194" i="1"/>
  <c r="AD41" i="1"/>
  <c r="AC41" i="1"/>
  <c r="AD72" i="1"/>
  <c r="AC72" i="1"/>
  <c r="AD76" i="1"/>
  <c r="AC76" i="1"/>
  <c r="AD54" i="1"/>
  <c r="AC54" i="1"/>
  <c r="AD71" i="1"/>
  <c r="AC71" i="1"/>
  <c r="AE360" i="1"/>
  <c r="AE301" i="1"/>
  <c r="AD82" i="1"/>
  <c r="AC82" i="1"/>
  <c r="AD241" i="1"/>
  <c r="AC241" i="1"/>
  <c r="AD56" i="1"/>
  <c r="AC56" i="1"/>
  <c r="AD69" i="1"/>
  <c r="AC69" i="1"/>
  <c r="AC192" i="1"/>
  <c r="AD57" i="1"/>
  <c r="AC57" i="1"/>
  <c r="AD80" i="1"/>
  <c r="AC80" i="1"/>
  <c r="AE299" i="1"/>
  <c r="AD36" i="1"/>
  <c r="AC36" i="1"/>
  <c r="AD74" i="1"/>
  <c r="AE185" i="1"/>
  <c r="AE200" i="1"/>
  <c r="AD377" i="1"/>
  <c r="AC377" i="1"/>
  <c r="AD62" i="1"/>
  <c r="AE232" i="1"/>
  <c r="AE75" i="1"/>
  <c r="AE226" i="1"/>
  <c r="AE229" i="1"/>
  <c r="AE197" i="1"/>
  <c r="AE225" i="1"/>
  <c r="AE362" i="1"/>
  <c r="AE254" i="1"/>
  <c r="AE309" i="1"/>
  <c r="AE126" i="1"/>
  <c r="AE227" i="1"/>
  <c r="AE256" i="1"/>
  <c r="AE196" i="1"/>
  <c r="AE202" i="1"/>
  <c r="AE255" i="1"/>
  <c r="AE260" i="1"/>
  <c r="AE266" i="1"/>
  <c r="AE265" i="1"/>
  <c r="AE264" i="1"/>
  <c r="AE269" i="1"/>
  <c r="AE154" i="1"/>
  <c r="AE272" i="1"/>
  <c r="AE190" i="1"/>
  <c r="AE270" i="1"/>
  <c r="AE230" i="1"/>
  <c r="AE359" i="1"/>
  <c r="AE259" i="1"/>
  <c r="AE342" i="1"/>
  <c r="AE312" i="1"/>
  <c r="AE316" i="1"/>
  <c r="AE186" i="1"/>
  <c r="AE336" i="1"/>
  <c r="AE331" i="1"/>
  <c r="AE332" i="1"/>
  <c r="AE262" i="1"/>
  <c r="AE261" i="1"/>
  <c r="AE267" i="1"/>
  <c r="AE192" i="1"/>
  <c r="AE62" i="1"/>
  <c r="AE335" i="1"/>
  <c r="AE341" i="1"/>
  <c r="AE191" i="1"/>
  <c r="AE274" i="1"/>
  <c r="AE157" i="1"/>
  <c r="AE275" i="1"/>
  <c r="AE134" i="1"/>
  <c r="AE201" i="1"/>
  <c r="AE317" i="1"/>
  <c r="AE189" i="1"/>
  <c r="AE217" i="1"/>
  <c r="AE241" i="1"/>
  <c r="AE235" i="1"/>
  <c r="AE216" i="1"/>
  <c r="AE334" i="1"/>
  <c r="AE77" i="1"/>
  <c r="AE339" i="1"/>
  <c r="AE152" i="1"/>
  <c r="AE180" i="1"/>
  <c r="AE239" i="1"/>
  <c r="AE181" i="1"/>
  <c r="AE182" i="1"/>
  <c r="AE245" i="1"/>
  <c r="AE156" i="1"/>
  <c r="AE177" i="1"/>
  <c r="AE140" i="1"/>
  <c r="AE137" i="1"/>
  <c r="AE179" i="1"/>
  <c r="AE176" i="1"/>
  <c r="AE41" i="1"/>
  <c r="AE155" i="1"/>
  <c r="AE311" i="1"/>
  <c r="AE117" i="1"/>
  <c r="AE214" i="1"/>
  <c r="AE61" i="1"/>
  <c r="AE54" i="1"/>
  <c r="AE135" i="1"/>
  <c r="AE56" i="1"/>
  <c r="AE67" i="1"/>
  <c r="AE314" i="1"/>
  <c r="AE352" i="1"/>
  <c r="AE315" i="1"/>
  <c r="AE374" i="1"/>
  <c r="AE142" i="1"/>
  <c r="AE59" i="1"/>
  <c r="AE136" i="1"/>
  <c r="AE139" i="1"/>
  <c r="AE310" i="1"/>
  <c r="AE160" i="1"/>
  <c r="AE161" i="1"/>
  <c r="AE159" i="1"/>
  <c r="AE162" i="1"/>
  <c r="AE252" i="1"/>
  <c r="AE247" i="1"/>
  <c r="AE65" i="1"/>
  <c r="AE356" i="1"/>
  <c r="AE132" i="1"/>
  <c r="AE129" i="1"/>
  <c r="AE64" i="1"/>
  <c r="AE55" i="1"/>
  <c r="AE376" i="1"/>
  <c r="AE124" i="1"/>
  <c r="AE366" i="1"/>
  <c r="AE284" i="1"/>
  <c r="AE66" i="1"/>
  <c r="AE292" i="1"/>
  <c r="AE291" i="1"/>
  <c r="AE170" i="1"/>
  <c r="AE115" i="1"/>
  <c r="AE72" i="1"/>
  <c r="AE320" i="1"/>
  <c r="AE319" i="1"/>
  <c r="AE322" i="1"/>
  <c r="AE327" i="1"/>
  <c r="AE326" i="1"/>
  <c r="AE349" i="1"/>
  <c r="AE350" i="1"/>
  <c r="AE351" i="1"/>
  <c r="AE280" i="1"/>
  <c r="AE325" i="1"/>
  <c r="AE114" i="1"/>
  <c r="AE377" i="1"/>
  <c r="AE281" i="1"/>
  <c r="AE125" i="1"/>
  <c r="AE250" i="1"/>
  <c r="AE371" i="1"/>
  <c r="AE365" i="1"/>
  <c r="AE355" i="1"/>
  <c r="AE171" i="1"/>
  <c r="AE70" i="1"/>
  <c r="AE71" i="1"/>
  <c r="AE74" i="1"/>
  <c r="AE69" i="1"/>
  <c r="AE282" i="1"/>
  <c r="AE296" i="1"/>
  <c r="AE246" i="1"/>
  <c r="AE60" i="1"/>
  <c r="AE276" i="1"/>
  <c r="AE131" i="1"/>
  <c r="AE127" i="1"/>
  <c r="AE130" i="1"/>
  <c r="AE251" i="1"/>
  <c r="AE52" i="1"/>
  <c r="AE49" i="1"/>
  <c r="AE47" i="1"/>
  <c r="AE45" i="1"/>
  <c r="AE50" i="1"/>
  <c r="AE44" i="1"/>
  <c r="AE46" i="1"/>
  <c r="AE51" i="1"/>
  <c r="AE370" i="1"/>
  <c r="AE295" i="1"/>
  <c r="AE39" i="1"/>
  <c r="AE279" i="1"/>
  <c r="AE249" i="1"/>
  <c r="AE122" i="1"/>
  <c r="AE119" i="1"/>
  <c r="AE120" i="1"/>
  <c r="AE121" i="1"/>
  <c r="AE112" i="1"/>
  <c r="AE109" i="1"/>
  <c r="AE110" i="1"/>
  <c r="AE111" i="1"/>
  <c r="AE76" i="1"/>
  <c r="AE321" i="1"/>
  <c r="AE354" i="1"/>
  <c r="AE40" i="1"/>
  <c r="AE367" i="1"/>
  <c r="AE372" i="1"/>
  <c r="AE294" i="1"/>
  <c r="AC316" i="1"/>
  <c r="AD55" i="1"/>
  <c r="AC37" i="1"/>
  <c r="AC15" i="1"/>
  <c r="N82" i="1"/>
  <c r="T381" i="1"/>
  <c r="U381" i="1"/>
  <c r="U379" i="1"/>
  <c r="T379" i="1"/>
  <c r="T383" i="1"/>
  <c r="U383" i="1"/>
  <c r="T382" i="1"/>
  <c r="U382" i="1"/>
  <c r="T380" i="1"/>
  <c r="U380" i="1"/>
  <c r="T376" i="1"/>
  <c r="U376" i="1"/>
  <c r="T374" i="1"/>
  <c r="U374" i="1"/>
  <c r="T377" i="1"/>
  <c r="U377" i="1"/>
  <c r="U378" i="1"/>
  <c r="T378" i="1"/>
  <c r="T375" i="1"/>
  <c r="U375" i="1"/>
  <c r="T370" i="1"/>
  <c r="U370" i="1"/>
  <c r="T371" i="1"/>
  <c r="U371" i="1"/>
  <c r="U372" i="1"/>
  <c r="T373" i="1"/>
  <c r="U373" i="1"/>
  <c r="T372" i="1"/>
  <c r="T369" i="1"/>
  <c r="U369" i="1"/>
  <c r="T366" i="1"/>
  <c r="U366" i="1"/>
  <c r="U364" i="1"/>
  <c r="T364" i="1"/>
  <c r="U368" i="1"/>
  <c r="T368" i="1"/>
  <c r="U367" i="1"/>
  <c r="T367" i="1"/>
  <c r="T365" i="1"/>
  <c r="U365" i="1"/>
  <c r="T361" i="1"/>
  <c r="U361" i="1"/>
  <c r="T359" i="1"/>
  <c r="U359" i="1"/>
  <c r="U362" i="1"/>
  <c r="U363" i="1"/>
  <c r="T362" i="1"/>
  <c r="T363" i="1"/>
  <c r="U360" i="1"/>
  <c r="T360" i="1"/>
  <c r="T355" i="1"/>
  <c r="U355" i="1"/>
  <c r="T356" i="1"/>
  <c r="U356" i="1"/>
  <c r="T354" i="1"/>
  <c r="U354" i="1"/>
  <c r="T357" i="1"/>
  <c r="U357" i="1"/>
  <c r="U358" i="1"/>
  <c r="T358" i="1"/>
  <c r="T351" i="1"/>
  <c r="U351" i="1"/>
  <c r="T349" i="1"/>
  <c r="U349" i="1"/>
  <c r="T352" i="1"/>
  <c r="T353" i="1"/>
  <c r="U352" i="1"/>
  <c r="U353" i="1"/>
  <c r="T350" i="1"/>
  <c r="U350" i="1"/>
  <c r="T348" i="1"/>
  <c r="T347" i="1"/>
  <c r="U347" i="1"/>
  <c r="U348" i="1"/>
  <c r="U345" i="1"/>
  <c r="T345" i="1"/>
  <c r="T346" i="1"/>
  <c r="U346" i="1"/>
  <c r="T344" i="1"/>
  <c r="U344" i="1"/>
  <c r="T341" i="1"/>
  <c r="U341" i="1"/>
  <c r="T339" i="1"/>
  <c r="U339" i="1"/>
  <c r="T342" i="1"/>
  <c r="U342" i="1"/>
  <c r="T343" i="1"/>
  <c r="U343" i="1"/>
  <c r="T340" i="1"/>
  <c r="U340" i="1"/>
  <c r="T334" i="1"/>
  <c r="U334" i="1"/>
  <c r="U337" i="1"/>
  <c r="T338" i="1"/>
  <c r="U338" i="1"/>
  <c r="T337" i="1"/>
  <c r="T335" i="1"/>
  <c r="U335" i="1"/>
  <c r="T336" i="1"/>
  <c r="U336" i="1"/>
  <c r="T330" i="1"/>
  <c r="U330" i="1"/>
  <c r="T331" i="1"/>
  <c r="U331" i="1"/>
  <c r="T329" i="1"/>
  <c r="U329" i="1"/>
  <c r="U332" i="1"/>
  <c r="T333" i="1"/>
  <c r="T332" i="1"/>
  <c r="U333" i="1"/>
  <c r="T326" i="1"/>
  <c r="U326" i="1"/>
  <c r="T324" i="1"/>
  <c r="U324" i="1"/>
  <c r="T327" i="1"/>
  <c r="U327" i="1"/>
  <c r="T328" i="1"/>
  <c r="U328" i="1"/>
  <c r="T325" i="1"/>
  <c r="U325" i="1"/>
  <c r="U322" i="1"/>
  <c r="U323" i="1"/>
  <c r="T323" i="1"/>
  <c r="T322" i="1"/>
  <c r="T320" i="1"/>
  <c r="U320" i="1"/>
  <c r="T319" i="1"/>
  <c r="U319" i="1"/>
  <c r="T321" i="1"/>
  <c r="U321" i="1"/>
  <c r="T315" i="1"/>
  <c r="U315" i="1"/>
  <c r="U317" i="1"/>
  <c r="T318" i="1"/>
  <c r="U318" i="1"/>
  <c r="T317" i="1"/>
  <c r="T316" i="1"/>
  <c r="U316" i="1"/>
  <c r="T314" i="1"/>
  <c r="U314" i="1"/>
  <c r="T310" i="1"/>
  <c r="U310" i="1"/>
  <c r="T311" i="1"/>
  <c r="U311" i="1"/>
  <c r="T309" i="1"/>
  <c r="U309" i="1"/>
  <c r="T312" i="1"/>
  <c r="U312" i="1"/>
  <c r="T313" i="1"/>
  <c r="U313" i="1"/>
  <c r="T306" i="1"/>
  <c r="U306" i="1"/>
  <c r="T304" i="1"/>
  <c r="U304" i="1"/>
  <c r="T307" i="1"/>
  <c r="T308" i="1"/>
  <c r="U307" i="1"/>
  <c r="U308" i="1"/>
  <c r="U305" i="1"/>
  <c r="T305" i="1"/>
  <c r="T301" i="1"/>
  <c r="U301" i="1"/>
  <c r="U299" i="1"/>
  <c r="T299" i="1"/>
  <c r="U302" i="1"/>
  <c r="T302" i="1"/>
  <c r="T303" i="1"/>
  <c r="U303" i="1"/>
  <c r="T300" i="1"/>
  <c r="U300" i="1"/>
  <c r="U295" i="1"/>
  <c r="T295" i="1"/>
  <c r="T294" i="1"/>
  <c r="U294" i="1"/>
  <c r="U297" i="1"/>
  <c r="T298" i="1"/>
  <c r="T297" i="1"/>
  <c r="U298" i="1"/>
  <c r="T296" i="1"/>
  <c r="U296" i="1"/>
  <c r="U291" i="1"/>
  <c r="T291" i="1"/>
  <c r="T289" i="1"/>
  <c r="U289" i="1"/>
  <c r="U292" i="1"/>
  <c r="T293" i="1"/>
  <c r="T292" i="1"/>
  <c r="U293" i="1"/>
  <c r="T290" i="1"/>
  <c r="U290" i="1"/>
  <c r="T286" i="1"/>
  <c r="U286" i="1"/>
  <c r="T284" i="1"/>
  <c r="U284" i="1"/>
  <c r="T287" i="1"/>
  <c r="U287" i="1"/>
  <c r="T288" i="1"/>
  <c r="U288" i="1"/>
  <c r="T285" i="1"/>
  <c r="U285" i="1"/>
  <c r="T281" i="1"/>
  <c r="U281" i="1"/>
  <c r="T279" i="1"/>
  <c r="U279" i="1"/>
  <c r="T282" i="1"/>
  <c r="U282" i="1"/>
  <c r="T283" i="1"/>
  <c r="U283" i="1"/>
  <c r="U280" i="1"/>
  <c r="T280" i="1"/>
  <c r="T276" i="1"/>
  <c r="U276" i="1"/>
  <c r="T274" i="1"/>
  <c r="U274" i="1"/>
  <c r="T277" i="1"/>
  <c r="U277" i="1"/>
  <c r="T278" i="1"/>
  <c r="U278" i="1"/>
  <c r="T275" i="1"/>
  <c r="U275" i="1"/>
  <c r="U272" i="1"/>
  <c r="T273" i="1"/>
  <c r="U273" i="1"/>
  <c r="T272" i="1"/>
  <c r="T270" i="1"/>
  <c r="U270" i="1"/>
  <c r="T271" i="1"/>
  <c r="U271" i="1"/>
  <c r="T269" i="1"/>
  <c r="U269" i="1"/>
  <c r="U265" i="1"/>
  <c r="T265" i="1"/>
  <c r="T266" i="1"/>
  <c r="U266" i="1"/>
  <c r="T264" i="1"/>
  <c r="U264" i="1"/>
  <c r="T267" i="1"/>
  <c r="T268" i="1"/>
  <c r="U268" i="1"/>
  <c r="U267" i="1"/>
  <c r="T261" i="1"/>
  <c r="U261" i="1"/>
  <c r="T259" i="1"/>
  <c r="U259" i="1"/>
  <c r="T262" i="1"/>
  <c r="U262" i="1"/>
  <c r="T263" i="1"/>
  <c r="U263" i="1"/>
  <c r="T260" i="1"/>
  <c r="U260" i="1"/>
  <c r="T256" i="1"/>
  <c r="U256" i="1"/>
  <c r="T254" i="1"/>
  <c r="U254" i="1"/>
  <c r="U257" i="1"/>
  <c r="T258" i="1"/>
  <c r="U258" i="1"/>
  <c r="T257" i="1"/>
  <c r="T255" i="1"/>
  <c r="U255" i="1"/>
  <c r="T251" i="1"/>
  <c r="U251" i="1"/>
  <c r="T249" i="1"/>
  <c r="U249" i="1"/>
  <c r="T252" i="1"/>
  <c r="U252" i="1"/>
  <c r="T253" i="1"/>
  <c r="U253" i="1"/>
  <c r="T250" i="1"/>
  <c r="U250" i="1"/>
  <c r="T247" i="1"/>
  <c r="T248" i="1"/>
  <c r="U248" i="1"/>
  <c r="U247" i="1"/>
  <c r="T245" i="1"/>
  <c r="U245" i="1"/>
  <c r="U246" i="1"/>
  <c r="T246" i="1"/>
  <c r="T244" i="1"/>
  <c r="U244" i="1"/>
  <c r="T242" i="1"/>
  <c r="T243" i="1"/>
  <c r="U243" i="1"/>
  <c r="U242" i="1"/>
  <c r="U240" i="1"/>
  <c r="T240" i="1"/>
  <c r="T241" i="1"/>
  <c r="U241" i="1"/>
  <c r="T239" i="1"/>
  <c r="U239" i="1"/>
  <c r="T234" i="1"/>
  <c r="U234" i="1"/>
  <c r="T236" i="1"/>
  <c r="U236" i="1"/>
  <c r="U237" i="1"/>
  <c r="T238" i="1"/>
  <c r="U238" i="1"/>
  <c r="T237" i="1"/>
  <c r="T235" i="1"/>
  <c r="U235" i="1"/>
  <c r="T231" i="1"/>
  <c r="U231" i="1"/>
  <c r="U229" i="1"/>
  <c r="T229" i="1"/>
  <c r="T232" i="1"/>
  <c r="U232" i="1"/>
  <c r="U233" i="1"/>
  <c r="T233" i="1"/>
  <c r="T230" i="1"/>
  <c r="U230" i="1"/>
  <c r="U225" i="1"/>
  <c r="T225" i="1"/>
  <c r="T226" i="1"/>
  <c r="U226" i="1"/>
  <c r="T224" i="1"/>
  <c r="U224" i="1"/>
  <c r="T227" i="1"/>
  <c r="U227" i="1"/>
  <c r="U228" i="1"/>
  <c r="T228" i="1"/>
  <c r="T221" i="1"/>
  <c r="U221" i="1"/>
  <c r="T219" i="1"/>
  <c r="U219" i="1"/>
  <c r="T222" i="1"/>
  <c r="U222" i="1"/>
  <c r="U223" i="1"/>
  <c r="T223" i="1"/>
  <c r="T220" i="1"/>
  <c r="U220" i="1"/>
  <c r="U216" i="1"/>
  <c r="T216" i="1"/>
  <c r="U214" i="1"/>
  <c r="T214" i="1"/>
  <c r="U217" i="1"/>
  <c r="U218" i="1"/>
  <c r="T217" i="1"/>
  <c r="T218" i="1"/>
  <c r="T215" i="1"/>
  <c r="U215" i="1"/>
  <c r="T211" i="1"/>
  <c r="U211" i="1"/>
  <c r="T209" i="1"/>
  <c r="U209" i="1"/>
  <c r="T212" i="1"/>
  <c r="U212" i="1"/>
  <c r="T213" i="1"/>
  <c r="U213" i="1"/>
  <c r="T210" i="1"/>
  <c r="U210" i="1"/>
  <c r="T205" i="1"/>
  <c r="U205" i="1"/>
  <c r="U206" i="1"/>
  <c r="T206" i="1"/>
  <c r="T204" i="1"/>
  <c r="U204" i="1"/>
  <c r="T207" i="1"/>
  <c r="U207" i="1"/>
  <c r="U208" i="1"/>
  <c r="T208" i="1"/>
  <c r="T201" i="1"/>
  <c r="U201" i="1"/>
  <c r="T199" i="1"/>
  <c r="U199" i="1"/>
  <c r="U202" i="1"/>
  <c r="T203" i="1"/>
  <c r="U203" i="1"/>
  <c r="T202" i="1"/>
  <c r="U200" i="1"/>
  <c r="T200" i="1"/>
  <c r="U196" i="1"/>
  <c r="T196" i="1"/>
  <c r="T194" i="1"/>
  <c r="U194" i="1"/>
  <c r="T197" i="1"/>
  <c r="U197" i="1"/>
  <c r="T198" i="1"/>
  <c r="U198" i="1"/>
  <c r="T195" i="1"/>
  <c r="U195" i="1"/>
  <c r="T191" i="1"/>
  <c r="U191" i="1"/>
  <c r="T189" i="1"/>
  <c r="U189" i="1"/>
  <c r="T192" i="1"/>
  <c r="U192" i="1"/>
  <c r="T193" i="1"/>
  <c r="U193" i="1"/>
  <c r="T190" i="1"/>
  <c r="U190" i="1"/>
  <c r="T188" i="1"/>
  <c r="U187" i="1"/>
  <c r="U188" i="1"/>
  <c r="T187" i="1"/>
  <c r="U184" i="1"/>
  <c r="T184" i="1"/>
  <c r="T185" i="1"/>
  <c r="U185" i="1"/>
  <c r="T186" i="1"/>
  <c r="U186" i="1"/>
  <c r="T179" i="1"/>
  <c r="U179" i="1"/>
  <c r="T182" i="1"/>
  <c r="U182" i="1"/>
  <c r="T183" i="1"/>
  <c r="U183" i="1"/>
  <c r="T180" i="1"/>
  <c r="U180" i="1"/>
  <c r="T181" i="1"/>
  <c r="U181" i="1"/>
  <c r="T176" i="1"/>
  <c r="U176" i="1"/>
  <c r="T174" i="1"/>
  <c r="U174" i="1"/>
  <c r="T177" i="1"/>
  <c r="U177" i="1"/>
  <c r="T178" i="1"/>
  <c r="U178" i="1"/>
  <c r="T175" i="1"/>
  <c r="U175" i="1"/>
  <c r="T171" i="1"/>
  <c r="U171" i="1"/>
  <c r="T170" i="1"/>
  <c r="U170" i="1"/>
  <c r="T169" i="1"/>
  <c r="U169" i="1"/>
  <c r="T172" i="1"/>
  <c r="U172" i="1"/>
  <c r="T173" i="1"/>
  <c r="U173" i="1"/>
  <c r="T166" i="1"/>
  <c r="U166" i="1"/>
  <c r="T164" i="1"/>
  <c r="U164" i="1"/>
  <c r="U167" i="1"/>
  <c r="T168" i="1"/>
  <c r="U168" i="1"/>
  <c r="T167" i="1"/>
  <c r="T165" i="1"/>
  <c r="U165" i="1"/>
  <c r="U162" i="1"/>
  <c r="T163" i="1"/>
  <c r="U163" i="1"/>
  <c r="T162" i="1"/>
  <c r="T161" i="1"/>
  <c r="U161" i="1"/>
  <c r="T159" i="1"/>
  <c r="U159" i="1"/>
  <c r="T160" i="1"/>
  <c r="U160" i="1"/>
  <c r="T156" i="1"/>
  <c r="U156" i="1"/>
  <c r="T154" i="1"/>
  <c r="U154" i="1"/>
  <c r="T157" i="1"/>
  <c r="U157" i="1"/>
  <c r="T158" i="1"/>
  <c r="U158" i="1"/>
  <c r="T155" i="1"/>
  <c r="U155" i="1"/>
  <c r="T151" i="1"/>
  <c r="U151" i="1"/>
  <c r="T149" i="1"/>
  <c r="U149" i="1"/>
  <c r="T152" i="1"/>
  <c r="U152" i="1"/>
  <c r="T153" i="1"/>
  <c r="U153" i="1"/>
  <c r="T150" i="1"/>
  <c r="U150" i="1"/>
  <c r="T146" i="1"/>
  <c r="U146" i="1"/>
  <c r="T144" i="1"/>
  <c r="U144" i="1"/>
  <c r="T145" i="1"/>
  <c r="U145" i="1"/>
  <c r="T147" i="1"/>
  <c r="U147" i="1"/>
  <c r="T148" i="1"/>
  <c r="U148" i="1"/>
  <c r="T140" i="1"/>
  <c r="U140" i="1"/>
  <c r="U142" i="1"/>
  <c r="T143" i="1"/>
  <c r="U143" i="1"/>
  <c r="T142" i="1"/>
  <c r="T141" i="1"/>
  <c r="U141" i="1"/>
  <c r="T139" i="1"/>
  <c r="U139" i="1"/>
  <c r="T135" i="1"/>
  <c r="U135" i="1"/>
  <c r="U137" i="1"/>
  <c r="T138" i="1"/>
  <c r="T137" i="1"/>
  <c r="U138" i="1"/>
  <c r="T136" i="1"/>
  <c r="U136" i="1"/>
  <c r="T134" i="1"/>
  <c r="U134" i="1"/>
  <c r="T130" i="1"/>
  <c r="U130" i="1"/>
  <c r="T131" i="1"/>
  <c r="U131" i="1"/>
  <c r="T129" i="1"/>
  <c r="U129" i="1"/>
  <c r="U132" i="1"/>
  <c r="T133" i="1"/>
  <c r="U133" i="1"/>
  <c r="T132" i="1"/>
  <c r="T126" i="1"/>
  <c r="U126" i="1"/>
  <c r="T124" i="1"/>
  <c r="U124" i="1"/>
  <c r="T127" i="1"/>
  <c r="U127" i="1"/>
  <c r="U128" i="1"/>
  <c r="T128" i="1"/>
  <c r="T125" i="1"/>
  <c r="U125" i="1"/>
  <c r="T120" i="1"/>
  <c r="U120" i="1"/>
  <c r="T121" i="1"/>
  <c r="U121" i="1"/>
  <c r="T119" i="1"/>
  <c r="U119" i="1"/>
  <c r="T122" i="1"/>
  <c r="U122" i="1"/>
  <c r="T123" i="1"/>
  <c r="U123" i="1"/>
  <c r="U116" i="1"/>
  <c r="T116" i="1"/>
  <c r="T114" i="1"/>
  <c r="U114" i="1"/>
  <c r="T117" i="1"/>
  <c r="U117" i="1"/>
  <c r="U118" i="1"/>
  <c r="T118" i="1"/>
  <c r="T115" i="1"/>
  <c r="U115" i="1"/>
  <c r="U111" i="1"/>
  <c r="T111" i="1"/>
  <c r="T110" i="1"/>
  <c r="U110" i="1"/>
  <c r="T109" i="1"/>
  <c r="U109" i="1"/>
  <c r="T112" i="1"/>
  <c r="U112" i="1"/>
  <c r="T113" i="1"/>
  <c r="U113" i="1"/>
  <c r="T104" i="1"/>
  <c r="U104" i="1"/>
  <c r="T106" i="1"/>
  <c r="U106" i="1"/>
  <c r="U107" i="1"/>
  <c r="T108" i="1"/>
  <c r="U108" i="1"/>
  <c r="T107" i="1"/>
  <c r="T105" i="1"/>
  <c r="U105" i="1"/>
  <c r="T101" i="1"/>
  <c r="U101" i="1"/>
  <c r="T99" i="1"/>
  <c r="U99" i="1"/>
  <c r="T102" i="1"/>
  <c r="U102" i="1"/>
  <c r="U103" i="1"/>
  <c r="T103" i="1"/>
  <c r="T100" i="1"/>
  <c r="U100" i="1"/>
  <c r="T96" i="1"/>
  <c r="U96" i="1"/>
  <c r="T94" i="1"/>
  <c r="U94" i="1"/>
  <c r="T97" i="1"/>
  <c r="U97" i="1"/>
  <c r="T98" i="1"/>
  <c r="U98" i="1"/>
  <c r="T95" i="1"/>
  <c r="U95" i="1"/>
  <c r="T90" i="1"/>
  <c r="U90" i="1"/>
  <c r="T92" i="1"/>
  <c r="U92" i="1"/>
  <c r="U93" i="1"/>
  <c r="T93" i="1"/>
  <c r="T91" i="1"/>
  <c r="U91" i="1"/>
  <c r="T89" i="1"/>
  <c r="U89" i="1"/>
  <c r="U86" i="1"/>
  <c r="T86" i="1"/>
  <c r="T87" i="1"/>
  <c r="U87" i="1"/>
  <c r="U88" i="1"/>
  <c r="T88" i="1"/>
  <c r="T84" i="1"/>
  <c r="U84" i="1"/>
  <c r="T85" i="1"/>
  <c r="U85" i="1"/>
  <c r="T83" i="1"/>
  <c r="U83" i="1"/>
  <c r="T82" i="1"/>
  <c r="U82" i="1"/>
  <c r="T80" i="1"/>
  <c r="U80" i="1"/>
  <c r="T79" i="1"/>
  <c r="U79" i="1"/>
  <c r="T81" i="1"/>
  <c r="U81" i="1"/>
  <c r="T75" i="1"/>
  <c r="U75" i="1"/>
  <c r="U78" i="1"/>
  <c r="T77" i="1"/>
  <c r="U77" i="1"/>
  <c r="T78" i="1"/>
  <c r="U76" i="1"/>
  <c r="T76" i="1"/>
  <c r="T74" i="1"/>
  <c r="U74" i="1"/>
  <c r="T71" i="1"/>
  <c r="U71" i="1"/>
  <c r="T69" i="1"/>
  <c r="U69" i="1"/>
  <c r="U72" i="1"/>
  <c r="T73" i="1"/>
  <c r="U73" i="1"/>
  <c r="T72" i="1"/>
  <c r="T70" i="1"/>
  <c r="U70" i="1"/>
  <c r="T66" i="1"/>
  <c r="U66" i="1"/>
  <c r="T64" i="1"/>
  <c r="U64" i="1"/>
  <c r="U67" i="1"/>
  <c r="T68" i="1"/>
  <c r="U68" i="1"/>
  <c r="T67" i="1"/>
  <c r="T65" i="1"/>
  <c r="U65" i="1"/>
  <c r="T61" i="1"/>
  <c r="U61" i="1"/>
  <c r="U62" i="1"/>
  <c r="T63" i="1"/>
  <c r="U63" i="1"/>
  <c r="T62" i="1"/>
  <c r="T59" i="1"/>
  <c r="U59" i="1"/>
  <c r="T60" i="1"/>
  <c r="U60" i="1"/>
  <c r="T56" i="1"/>
  <c r="U56" i="1"/>
  <c r="T54" i="1"/>
  <c r="U54" i="1"/>
  <c r="U57" i="1"/>
  <c r="T58" i="1"/>
  <c r="U58" i="1"/>
  <c r="T57" i="1"/>
  <c r="T55" i="1"/>
  <c r="U55" i="1"/>
  <c r="T50" i="1"/>
  <c r="U50" i="1"/>
  <c r="T51" i="1"/>
  <c r="U51" i="1"/>
  <c r="T49" i="1"/>
  <c r="U49" i="1"/>
  <c r="T52" i="1"/>
  <c r="U52" i="1"/>
  <c r="U53" i="1"/>
  <c r="T53" i="1"/>
  <c r="U48" i="1"/>
  <c r="T47" i="1"/>
  <c r="T48" i="1"/>
  <c r="U47" i="1"/>
  <c r="T45" i="1"/>
  <c r="U45" i="1"/>
  <c r="T46" i="1"/>
  <c r="U46" i="1"/>
  <c r="T44" i="1"/>
  <c r="U44" i="1"/>
  <c r="T43" i="1"/>
  <c r="U43" i="1"/>
  <c r="T42" i="1"/>
  <c r="U42" i="1"/>
  <c r="T41" i="1"/>
  <c r="U41" i="1"/>
  <c r="T39" i="1"/>
  <c r="U39" i="1"/>
  <c r="T40" i="1"/>
  <c r="U40" i="1"/>
  <c r="T34" i="1"/>
  <c r="U34" i="1"/>
  <c r="U36" i="1"/>
  <c r="T36" i="1"/>
  <c r="T38" i="1"/>
  <c r="U38" i="1"/>
  <c r="T37" i="1"/>
  <c r="U37" i="1"/>
  <c r="T35" i="1"/>
  <c r="U35" i="1"/>
  <c r="T31" i="1"/>
  <c r="U31" i="1"/>
  <c r="T29" i="1"/>
  <c r="U29" i="1"/>
  <c r="T32" i="1"/>
  <c r="U32" i="1"/>
  <c r="T33" i="1"/>
  <c r="U33" i="1"/>
  <c r="T30" i="1"/>
  <c r="U30" i="1"/>
  <c r="T24" i="1"/>
  <c r="U24" i="1"/>
  <c r="U27" i="1"/>
  <c r="T28" i="1"/>
  <c r="U28" i="1"/>
  <c r="T27" i="1"/>
  <c r="T26" i="1"/>
  <c r="U26" i="1"/>
  <c r="T25" i="1"/>
  <c r="U25" i="1"/>
  <c r="N282" i="1"/>
  <c r="N202" i="1"/>
  <c r="N162" i="1"/>
  <c r="N122" i="1"/>
  <c r="Q227" i="1"/>
  <c r="Q197" i="1"/>
  <c r="T21" i="1"/>
  <c r="U21" i="1"/>
  <c r="T19" i="1"/>
  <c r="U19" i="1"/>
  <c r="T23" i="1"/>
  <c r="U23" i="1"/>
  <c r="T22" i="1"/>
  <c r="U22" i="1"/>
  <c r="U20" i="1"/>
  <c r="T20" i="1"/>
  <c r="U16" i="1"/>
  <c r="T16" i="1"/>
  <c r="T14" i="1"/>
  <c r="U14" i="1"/>
  <c r="T17" i="1"/>
  <c r="U17" i="1"/>
  <c r="U18" i="1"/>
  <c r="T18" i="1"/>
  <c r="T15" i="1"/>
  <c r="U15" i="1"/>
  <c r="T11" i="1"/>
  <c r="U11" i="1"/>
  <c r="T12" i="1"/>
  <c r="U12" i="1"/>
  <c r="U13" i="1"/>
  <c r="T13" i="1"/>
  <c r="U9" i="1"/>
  <c r="T9" i="1"/>
  <c r="U10" i="1"/>
  <c r="T10" i="1"/>
  <c r="T6" i="1"/>
  <c r="U6" i="1"/>
  <c r="U4" i="1"/>
  <c r="T4" i="1"/>
  <c r="U7" i="1"/>
  <c r="T8" i="1"/>
  <c r="U8" i="1"/>
  <c r="T7" i="1"/>
  <c r="U5" i="1"/>
  <c r="T5" i="1"/>
  <c r="Z384" i="1"/>
  <c r="AA384" i="1" s="1"/>
  <c r="J11" i="1"/>
  <c r="J12" i="1" s="1"/>
  <c r="N272" i="1"/>
  <c r="Q207" i="1"/>
  <c r="N262" i="1"/>
  <c r="Q327" i="1"/>
  <c r="N342" i="1"/>
  <c r="Q57" i="1"/>
  <c r="N322" i="1"/>
  <c r="Q377" i="1"/>
  <c r="G379" i="1" s="1"/>
  <c r="Q357" i="1"/>
  <c r="Q367" i="1"/>
  <c r="N302" i="1"/>
  <c r="Q307" i="1"/>
  <c r="Q287" i="1"/>
  <c r="Q237" i="1"/>
  <c r="N232" i="1"/>
  <c r="N222" i="1"/>
  <c r="N182" i="1"/>
  <c r="Q137" i="1"/>
  <c r="Q37" i="1"/>
  <c r="N12" i="1"/>
  <c r="Q77" i="1"/>
  <c r="Q267" i="1"/>
  <c r="Q277" i="1"/>
  <c r="N42" i="1"/>
  <c r="Q97" i="1"/>
  <c r="Q217" i="1"/>
  <c r="Q257" i="1"/>
  <c r="Q297" i="1"/>
  <c r="Q337" i="1"/>
  <c r="N372" i="1"/>
  <c r="N362" i="1"/>
  <c r="N352" i="1"/>
  <c r="N332" i="1"/>
  <c r="N312" i="1"/>
  <c r="N292" i="1"/>
  <c r="N252" i="1"/>
  <c r="N242" i="1"/>
  <c r="N212" i="1"/>
  <c r="N192" i="1"/>
  <c r="N172" i="1"/>
  <c r="N152" i="1"/>
  <c r="N142" i="1"/>
  <c r="N102" i="1"/>
  <c r="N62" i="1"/>
  <c r="Q347" i="1"/>
  <c r="Q317" i="1"/>
  <c r="Q247" i="1"/>
  <c r="Q187" i="1"/>
  <c r="Q177" i="1"/>
  <c r="Q167" i="1"/>
  <c r="Q157" i="1"/>
  <c r="Q117" i="1"/>
  <c r="Q32" i="1"/>
  <c r="Q27" i="1"/>
  <c r="Q22" i="1"/>
  <c r="Q7" i="1"/>
  <c r="N7" i="1"/>
  <c r="N32" i="1"/>
  <c r="N72" i="1"/>
  <c r="N77" i="1"/>
  <c r="O79" i="1" s="1"/>
  <c r="Q107" i="1"/>
  <c r="Q112" i="1"/>
  <c r="N112" i="1"/>
  <c r="N117" i="1"/>
  <c r="N27" i="1"/>
  <c r="Q17" i="1"/>
  <c r="N22" i="1"/>
  <c r="N37" i="1"/>
  <c r="Q42" i="1"/>
  <c r="Q67" i="1"/>
  <c r="Q72" i="1"/>
  <c r="Q47" i="1"/>
  <c r="Q52" i="1"/>
  <c r="N52" i="1"/>
  <c r="N57" i="1"/>
  <c r="Q87" i="1"/>
  <c r="Q92" i="1"/>
  <c r="N92" i="1"/>
  <c r="N97" i="1"/>
  <c r="Q127" i="1"/>
  <c r="Q132" i="1"/>
  <c r="N132" i="1"/>
  <c r="N137" i="1"/>
  <c r="A5" i="1"/>
  <c r="Q12" i="1"/>
  <c r="N17" i="1"/>
  <c r="Q162" i="1"/>
  <c r="Q172" i="1"/>
  <c r="Q182" i="1"/>
  <c r="Q192" i="1"/>
  <c r="Q202" i="1"/>
  <c r="Q212" i="1"/>
  <c r="Q222" i="1"/>
  <c r="Q232" i="1"/>
  <c r="Q242" i="1"/>
  <c r="Q252" i="1"/>
  <c r="Q262" i="1"/>
  <c r="Q272" i="1"/>
  <c r="Q282" i="1"/>
  <c r="Q292" i="1"/>
  <c r="Q302" i="1"/>
  <c r="Q312" i="1"/>
  <c r="Q322" i="1"/>
  <c r="Q332" i="1"/>
  <c r="Q342" i="1"/>
  <c r="Q352" i="1"/>
  <c r="Q362" i="1"/>
  <c r="Q372" i="1"/>
  <c r="Q152" i="1"/>
  <c r="N382" i="1"/>
  <c r="N377" i="1"/>
  <c r="Q147" i="1"/>
  <c r="N157" i="1"/>
  <c r="N167" i="1"/>
  <c r="N177" i="1"/>
  <c r="N187" i="1"/>
  <c r="N197" i="1"/>
  <c r="N207" i="1"/>
  <c r="N217" i="1"/>
  <c r="N227" i="1"/>
  <c r="N237" i="1"/>
  <c r="N247" i="1"/>
  <c r="N257" i="1"/>
  <c r="N267" i="1"/>
  <c r="N277" i="1"/>
  <c r="N287" i="1"/>
  <c r="N297" i="1"/>
  <c r="N307" i="1"/>
  <c r="N317" i="1"/>
  <c r="N327" i="1"/>
  <c r="N337" i="1"/>
  <c r="N347" i="1"/>
  <c r="N357" i="1"/>
  <c r="N367" i="1"/>
  <c r="N47" i="1"/>
  <c r="Q62" i="1"/>
  <c r="N67" i="1"/>
  <c r="Q82" i="1"/>
  <c r="N87" i="1"/>
  <c r="Q102" i="1"/>
  <c r="N107" i="1"/>
  <c r="Q122" i="1"/>
  <c r="N127" i="1"/>
  <c r="Q142" i="1"/>
  <c r="N147" i="1"/>
  <c r="AE364" i="1" l="1"/>
  <c r="AE285" i="1"/>
  <c r="AE240" i="1"/>
  <c r="AE237" i="1"/>
  <c r="AE236" i="1"/>
  <c r="AE242" i="1"/>
  <c r="AE165" i="1"/>
  <c r="AE172" i="1"/>
  <c r="AE164" i="1"/>
  <c r="AE166" i="1"/>
  <c r="AE169" i="1"/>
  <c r="AE151" i="1"/>
  <c r="AE150" i="1"/>
  <c r="AE149" i="1"/>
  <c r="AE147" i="1"/>
  <c r="AE146" i="1"/>
  <c r="AE105" i="1"/>
  <c r="AE104" i="1"/>
  <c r="AE107" i="1"/>
  <c r="AE35" i="1"/>
  <c r="AE36" i="1"/>
  <c r="AE34" i="1"/>
  <c r="AE206" i="1"/>
  <c r="AE207" i="1"/>
  <c r="AE204" i="1"/>
  <c r="AE205" i="1"/>
  <c r="AE211" i="1"/>
  <c r="AE209" i="1"/>
  <c r="AE210" i="1"/>
  <c r="V19" i="1"/>
  <c r="W19" i="1" s="1"/>
  <c r="X19" i="1" s="1"/>
  <c r="Z19" i="1" s="1"/>
  <c r="AA19" i="1" s="1"/>
  <c r="V40" i="1"/>
  <c r="W40" i="1" s="1"/>
  <c r="X40" i="1" s="1"/>
  <c r="Z40" i="1" s="1"/>
  <c r="V43" i="1"/>
  <c r="W43" i="1" s="1"/>
  <c r="X43" i="1" s="1"/>
  <c r="V49" i="1"/>
  <c r="W49" i="1" s="1"/>
  <c r="X49" i="1" s="1"/>
  <c r="V106" i="1"/>
  <c r="W106" i="1" s="1"/>
  <c r="X106" i="1" s="1"/>
  <c r="Z106" i="1" s="1"/>
  <c r="AA106" i="1" s="1"/>
  <c r="V109" i="1"/>
  <c r="W109" i="1" s="1"/>
  <c r="X109" i="1" s="1"/>
  <c r="Z109" i="1" s="1"/>
  <c r="AA109" i="1" s="1"/>
  <c r="V123" i="1"/>
  <c r="W123" i="1" s="1"/>
  <c r="X123" i="1" s="1"/>
  <c r="Z123" i="1" s="1"/>
  <c r="AA123" i="1" s="1"/>
  <c r="V139" i="1"/>
  <c r="W139" i="1" s="1"/>
  <c r="X139" i="1" s="1"/>
  <c r="Z139" i="1" s="1"/>
  <c r="AA139" i="1" s="1"/>
  <c r="V179" i="1"/>
  <c r="W179" i="1" s="1"/>
  <c r="X179" i="1" s="1"/>
  <c r="Z179" i="1" s="1"/>
  <c r="AA179" i="1" s="1"/>
  <c r="V201" i="1"/>
  <c r="W201" i="1" s="1"/>
  <c r="X201" i="1" s="1"/>
  <c r="Z201" i="1" s="1"/>
  <c r="AA201" i="1" s="1"/>
  <c r="AE290" i="1"/>
  <c r="AE289" i="1"/>
  <c r="AE286" i="1"/>
  <c r="AD292" i="1"/>
  <c r="AC77" i="1"/>
  <c r="AD61" i="1"/>
  <c r="AC34" i="1"/>
  <c r="AC376" i="1"/>
  <c r="AD376" i="1"/>
  <c r="AD267" i="1"/>
  <c r="AC267" i="1"/>
  <c r="AC274" i="1"/>
  <c r="AD274" i="1"/>
  <c r="AD314" i="1"/>
  <c r="AD289" i="1"/>
  <c r="AD210" i="1"/>
  <c r="AD70" i="1"/>
  <c r="R299" i="1"/>
  <c r="AD79" i="1"/>
  <c r="AD12" i="1"/>
  <c r="AC12" i="1"/>
  <c r="AD132" i="1"/>
  <c r="AC132" i="1"/>
  <c r="AD176" i="1"/>
  <c r="AC176" i="1"/>
  <c r="AD225" i="1"/>
  <c r="AC225" i="1"/>
  <c r="AD279" i="1"/>
  <c r="AC279" i="1"/>
  <c r="AD362" i="1"/>
  <c r="AC362" i="1"/>
  <c r="V230" i="1"/>
  <c r="W230" i="1" s="1"/>
  <c r="X230" i="1" s="1"/>
  <c r="Z230" i="1" s="1"/>
  <c r="AA230" i="1" s="1"/>
  <c r="V269" i="1"/>
  <c r="W269" i="1" s="1"/>
  <c r="X269" i="1" s="1"/>
  <c r="V282" i="1"/>
  <c r="W282" i="1" s="1"/>
  <c r="X282" i="1" s="1"/>
  <c r="Z282" i="1" s="1"/>
  <c r="AA282" i="1" s="1"/>
  <c r="V330" i="1"/>
  <c r="W330" i="1" s="1"/>
  <c r="X330" i="1" s="1"/>
  <c r="Z330" i="1" s="1"/>
  <c r="AA330" i="1" s="1"/>
  <c r="V346" i="1"/>
  <c r="W346" i="1" s="1"/>
  <c r="X346" i="1" s="1"/>
  <c r="Z346" i="1" s="1"/>
  <c r="AA346" i="1" s="1"/>
  <c r="AD119" i="1"/>
  <c r="AC119" i="1"/>
  <c r="AD365" i="1"/>
  <c r="AC365" i="1"/>
  <c r="AD9" i="1"/>
  <c r="AC9" i="1"/>
  <c r="AD47" i="1"/>
  <c r="AC47" i="1"/>
  <c r="AD52" i="1"/>
  <c r="AC52" i="1"/>
  <c r="AD105" i="1"/>
  <c r="AC105" i="1"/>
  <c r="AD135" i="1"/>
  <c r="AC135" i="1"/>
  <c r="AD149" i="1"/>
  <c r="AC149" i="1"/>
  <c r="AD165" i="1"/>
  <c r="AC165" i="1"/>
  <c r="AD177" i="1"/>
  <c r="AC177" i="1"/>
  <c r="AD191" i="1"/>
  <c r="AC191" i="1"/>
  <c r="AD211" i="1"/>
  <c r="AC211" i="1"/>
  <c r="AD232" i="1"/>
  <c r="AC232" i="1"/>
  <c r="AD245" i="1"/>
  <c r="AC245" i="1"/>
  <c r="AD257" i="1"/>
  <c r="AC257" i="1"/>
  <c r="AD269" i="1"/>
  <c r="AC269" i="1"/>
  <c r="AD287" i="1"/>
  <c r="AC287" i="1"/>
  <c r="AD295" i="1"/>
  <c r="AC295" i="1"/>
  <c r="AD317" i="1"/>
  <c r="AC317" i="1"/>
  <c r="AD336" i="1"/>
  <c r="AC336" i="1"/>
  <c r="AD349" i="1"/>
  <c r="AC349" i="1"/>
  <c r="AD359" i="1"/>
  <c r="AC359" i="1"/>
  <c r="AD75" i="1"/>
  <c r="AC75" i="1"/>
  <c r="AD212" i="1"/>
  <c r="AC212" i="1"/>
  <c r="AD265" i="1"/>
  <c r="AC265" i="1"/>
  <c r="AD331" i="1"/>
  <c r="AC331" i="1"/>
  <c r="AD122" i="1"/>
  <c r="AC122" i="1"/>
  <c r="AD367" i="1"/>
  <c r="AC367" i="1"/>
  <c r="AC17" i="1"/>
  <c r="AD46" i="1"/>
  <c r="AC46" i="1"/>
  <c r="AD106" i="1"/>
  <c r="AC106" i="1"/>
  <c r="AD142" i="1"/>
  <c r="AC142" i="1"/>
  <c r="AD151" i="1"/>
  <c r="AC151" i="1"/>
  <c r="AD166" i="1"/>
  <c r="AC166" i="1"/>
  <c r="AD175" i="1"/>
  <c r="AC175" i="1"/>
  <c r="AD189" i="1"/>
  <c r="AC189" i="1"/>
  <c r="AD216" i="1"/>
  <c r="AC216" i="1"/>
  <c r="AD229" i="1"/>
  <c r="AC229" i="1"/>
  <c r="AD246" i="1"/>
  <c r="AC246" i="1"/>
  <c r="AD254" i="1"/>
  <c r="AC254" i="1"/>
  <c r="AD270" i="1"/>
  <c r="AC270" i="1"/>
  <c r="AD285" i="1"/>
  <c r="AC285" i="1"/>
  <c r="AD299" i="1"/>
  <c r="AC299" i="1"/>
  <c r="AD337" i="1"/>
  <c r="AC337" i="1"/>
  <c r="AD351" i="1"/>
  <c r="AC351" i="1"/>
  <c r="AD370" i="1"/>
  <c r="AC370" i="1"/>
  <c r="AD51" i="1"/>
  <c r="AC51" i="1"/>
  <c r="AD162" i="1"/>
  <c r="AC162" i="1"/>
  <c r="AD256" i="1"/>
  <c r="AC256" i="1"/>
  <c r="AD311" i="1"/>
  <c r="AC311" i="1"/>
  <c r="AD121" i="1"/>
  <c r="AC121" i="1"/>
  <c r="AD372" i="1"/>
  <c r="AC372" i="1"/>
  <c r="AD10" i="1"/>
  <c r="AC10" i="1"/>
  <c r="AD42" i="1"/>
  <c r="AC42" i="1"/>
  <c r="AD64" i="1"/>
  <c r="AC64" i="1"/>
  <c r="AD107" i="1"/>
  <c r="AC107" i="1"/>
  <c r="AD139" i="1"/>
  <c r="AC139" i="1"/>
  <c r="AD145" i="1"/>
  <c r="AC145" i="1"/>
  <c r="AD167" i="1"/>
  <c r="AC167" i="1"/>
  <c r="AD182" i="1"/>
  <c r="AC182" i="1"/>
  <c r="AD201" i="1"/>
  <c r="AC201" i="1"/>
  <c r="AD209" i="1"/>
  <c r="AC209" i="1"/>
  <c r="AD230" i="1"/>
  <c r="AC230" i="1"/>
  <c r="AD235" i="1"/>
  <c r="AC235" i="1"/>
  <c r="AD262" i="1"/>
  <c r="AC262" i="1"/>
  <c r="AD272" i="1"/>
  <c r="AC272" i="1"/>
  <c r="AD277" i="1"/>
  <c r="AC277" i="1"/>
  <c r="AD301" i="1"/>
  <c r="AC301" i="1"/>
  <c r="AD321" i="1"/>
  <c r="AC321" i="1"/>
  <c r="AD335" i="1"/>
  <c r="AC335" i="1"/>
  <c r="AD354" i="1"/>
  <c r="AC354" i="1"/>
  <c r="AD44" i="1"/>
  <c r="AC44" i="1"/>
  <c r="AD152" i="1"/>
  <c r="AC152" i="1"/>
  <c r="AD186" i="1"/>
  <c r="AC186" i="1"/>
  <c r="AD242" i="1"/>
  <c r="AC242" i="1"/>
  <c r="AD294" i="1"/>
  <c r="AC294" i="1"/>
  <c r="AD347" i="1"/>
  <c r="AC347" i="1"/>
  <c r="AD120" i="1"/>
  <c r="AC120" i="1"/>
  <c r="AD115" i="1"/>
  <c r="AC115" i="1"/>
  <c r="AD371" i="1"/>
  <c r="AC371" i="1"/>
  <c r="AD11" i="1"/>
  <c r="AC11" i="1"/>
  <c r="AD39" i="1"/>
  <c r="AC39" i="1"/>
  <c r="AD59" i="1"/>
  <c r="AC59" i="1"/>
  <c r="AD116" i="1"/>
  <c r="AC116" i="1"/>
  <c r="AD140" i="1"/>
  <c r="AC140" i="1"/>
  <c r="AD155" i="1"/>
  <c r="AC155" i="1"/>
  <c r="AD169" i="1"/>
  <c r="AC169" i="1"/>
  <c r="AD179" i="1"/>
  <c r="AC179" i="1"/>
  <c r="AD202" i="1"/>
  <c r="AC202" i="1"/>
  <c r="AD220" i="1"/>
  <c r="AC220" i="1"/>
  <c r="AD236" i="1"/>
  <c r="AC236" i="1"/>
  <c r="AD249" i="1"/>
  <c r="AC249" i="1"/>
  <c r="AD259" i="1"/>
  <c r="AC259" i="1"/>
  <c r="AD275" i="1"/>
  <c r="AC275" i="1"/>
  <c r="AD291" i="1"/>
  <c r="AC291" i="1"/>
  <c r="AD302" i="1"/>
  <c r="AC302" i="1"/>
  <c r="AD315" i="1"/>
  <c r="AC315" i="1"/>
  <c r="AD341" i="1"/>
  <c r="AC341" i="1"/>
  <c r="AD356" i="1"/>
  <c r="AC356" i="1"/>
  <c r="AD110" i="1"/>
  <c r="AC110" i="1"/>
  <c r="AD117" i="1"/>
  <c r="AC117" i="1"/>
  <c r="AD375" i="1"/>
  <c r="AC375" i="1"/>
  <c r="AC16" i="1"/>
  <c r="AD40" i="1"/>
  <c r="AC40" i="1"/>
  <c r="AD60" i="1"/>
  <c r="AC60" i="1"/>
  <c r="AD130" i="1"/>
  <c r="AC130" i="1"/>
  <c r="AD146" i="1"/>
  <c r="AC146" i="1"/>
  <c r="AD159" i="1"/>
  <c r="AC159" i="1"/>
  <c r="AD172" i="1"/>
  <c r="AC172" i="1"/>
  <c r="AD180" i="1"/>
  <c r="AC180" i="1"/>
  <c r="AD199" i="1"/>
  <c r="AC199" i="1"/>
  <c r="AD221" i="1"/>
  <c r="AC221" i="1"/>
  <c r="AD234" i="1"/>
  <c r="AC234" i="1"/>
  <c r="AD250" i="1"/>
  <c r="AC250" i="1"/>
  <c r="AD260" i="1"/>
  <c r="AC260" i="1"/>
  <c r="AD276" i="1"/>
  <c r="AC276" i="1"/>
  <c r="AD290" i="1"/>
  <c r="AC290" i="1"/>
  <c r="AD300" i="1"/>
  <c r="AC300" i="1"/>
  <c r="AD324" i="1"/>
  <c r="AC324" i="1"/>
  <c r="AD339" i="1"/>
  <c r="AC339" i="1"/>
  <c r="AD357" i="1"/>
  <c r="AC357" i="1"/>
  <c r="AD111" i="1"/>
  <c r="AC111" i="1"/>
  <c r="AD127" i="1"/>
  <c r="AC127" i="1"/>
  <c r="AD374" i="1"/>
  <c r="AC374" i="1"/>
  <c r="AC14" i="1"/>
  <c r="AD35" i="1"/>
  <c r="AC35" i="1"/>
  <c r="AD49" i="1"/>
  <c r="AC49" i="1"/>
  <c r="AD66" i="1"/>
  <c r="AC66" i="1"/>
  <c r="AD129" i="1"/>
  <c r="AC129" i="1"/>
  <c r="AD144" i="1"/>
  <c r="AC144" i="1"/>
  <c r="AD160" i="1"/>
  <c r="AC160" i="1"/>
  <c r="AD170" i="1"/>
  <c r="AC170" i="1"/>
  <c r="AD181" i="1"/>
  <c r="AC181" i="1"/>
  <c r="AD197" i="1"/>
  <c r="AC197" i="1"/>
  <c r="AD222" i="1"/>
  <c r="AC222" i="1"/>
  <c r="AD237" i="1"/>
  <c r="AC237" i="1"/>
  <c r="AD252" i="1"/>
  <c r="AC252" i="1"/>
  <c r="AD266" i="1"/>
  <c r="AC266" i="1"/>
  <c r="AD281" i="1"/>
  <c r="AC281" i="1"/>
  <c r="AD297" i="1"/>
  <c r="AC297" i="1"/>
  <c r="AD305" i="1"/>
  <c r="AC305" i="1"/>
  <c r="AD327" i="1"/>
  <c r="AC327" i="1"/>
  <c r="AD345" i="1"/>
  <c r="AC345" i="1"/>
  <c r="AD355" i="1"/>
  <c r="AC355" i="1"/>
  <c r="AD112" i="1"/>
  <c r="AC112" i="1"/>
  <c r="AD109" i="1"/>
  <c r="AC109" i="1"/>
  <c r="AD124" i="1"/>
  <c r="AC124" i="1"/>
  <c r="AD50" i="1"/>
  <c r="AC50" i="1"/>
  <c r="AD67" i="1"/>
  <c r="AC67" i="1"/>
  <c r="AD131" i="1"/>
  <c r="AC131" i="1"/>
  <c r="AD147" i="1"/>
  <c r="AC147" i="1"/>
  <c r="AD161" i="1"/>
  <c r="AC161" i="1"/>
  <c r="AD171" i="1"/>
  <c r="AC171" i="1"/>
  <c r="AD185" i="1"/>
  <c r="AC185" i="1"/>
  <c r="AD207" i="1"/>
  <c r="AC207" i="1"/>
  <c r="AD219" i="1"/>
  <c r="AC219" i="1"/>
  <c r="AD240" i="1"/>
  <c r="AC240" i="1"/>
  <c r="AD239" i="1"/>
  <c r="AC239" i="1"/>
  <c r="AD264" i="1"/>
  <c r="AC264" i="1"/>
  <c r="AD282" i="1"/>
  <c r="AC282" i="1"/>
  <c r="AD296" i="1"/>
  <c r="AC296" i="1"/>
  <c r="AD306" i="1"/>
  <c r="AC306" i="1"/>
  <c r="AD326" i="1"/>
  <c r="AC326" i="1"/>
  <c r="AD346" i="1"/>
  <c r="AC346" i="1"/>
  <c r="AD361" i="1"/>
  <c r="AC361" i="1"/>
  <c r="AD316" i="1"/>
  <c r="AD37" i="1"/>
  <c r="V342" i="1"/>
  <c r="W342" i="1" s="1"/>
  <c r="X342" i="1" s="1"/>
  <c r="Z342" i="1" s="1"/>
  <c r="AA342" i="1" s="1"/>
  <c r="V310" i="1"/>
  <c r="W310" i="1" s="1"/>
  <c r="X310" i="1" s="1"/>
  <c r="Z310" i="1" s="1"/>
  <c r="AA310" i="1" s="1"/>
  <c r="V81" i="1"/>
  <c r="W81" i="1" s="1"/>
  <c r="X81" i="1" s="1"/>
  <c r="Z81" i="1" s="1"/>
  <c r="AA81" i="1" s="1"/>
  <c r="V83" i="1"/>
  <c r="W83" i="1" s="1"/>
  <c r="X83" i="1" s="1"/>
  <c r="V32" i="1"/>
  <c r="W32" i="1" s="1"/>
  <c r="X32" i="1" s="1"/>
  <c r="Z32" i="1" s="1"/>
  <c r="AA32" i="1" s="1"/>
  <c r="V233" i="1"/>
  <c r="W233" i="1" s="1"/>
  <c r="X233" i="1" s="1"/>
  <c r="Z233" i="1" s="1"/>
  <c r="AA233" i="1" s="1"/>
  <c r="V234" i="1"/>
  <c r="W234" i="1" s="1"/>
  <c r="X234" i="1" s="1"/>
  <c r="Z234" i="1" s="1"/>
  <c r="AA234" i="1" s="1"/>
  <c r="V253" i="1"/>
  <c r="W253" i="1" s="1"/>
  <c r="X253" i="1" s="1"/>
  <c r="Z253" i="1" s="1"/>
  <c r="AA253" i="1" s="1"/>
  <c r="V255" i="1"/>
  <c r="W255" i="1" s="1"/>
  <c r="X255" i="1" s="1"/>
  <c r="Z255" i="1" s="1"/>
  <c r="AA255" i="1" s="1"/>
  <c r="V256" i="1"/>
  <c r="W256" i="1" s="1"/>
  <c r="X256" i="1" s="1"/>
  <c r="Z256" i="1" s="1"/>
  <c r="AA256" i="1" s="1"/>
  <c r="V296" i="1"/>
  <c r="W296" i="1" s="1"/>
  <c r="X296" i="1" s="1"/>
  <c r="Z296" i="1" s="1"/>
  <c r="AA296" i="1" s="1"/>
  <c r="V295" i="1"/>
  <c r="W295" i="1" s="1"/>
  <c r="X295" i="1" s="1"/>
  <c r="Z295" i="1" s="1"/>
  <c r="AA295" i="1" s="1"/>
  <c r="V299" i="1"/>
  <c r="W299" i="1" s="1"/>
  <c r="X299" i="1" s="1"/>
  <c r="Z299" i="1" s="1"/>
  <c r="AA299" i="1" s="1"/>
  <c r="V336" i="1"/>
  <c r="W336" i="1" s="1"/>
  <c r="X336" i="1" s="1"/>
  <c r="Z336" i="1" s="1"/>
  <c r="AA336" i="1" s="1"/>
  <c r="V334" i="1"/>
  <c r="W334" i="1" s="1"/>
  <c r="X334" i="1" s="1"/>
  <c r="Z334" i="1" s="1"/>
  <c r="AA334" i="1" s="1"/>
  <c r="V237" i="1"/>
  <c r="W237" i="1" s="1"/>
  <c r="X237" i="1" s="1"/>
  <c r="Z237" i="1" s="1"/>
  <c r="AA237" i="1" s="1"/>
  <c r="O254" i="1"/>
  <c r="V307" i="1"/>
  <c r="W307" i="1" s="1"/>
  <c r="X307" i="1" s="1"/>
  <c r="Z307" i="1" s="1"/>
  <c r="AA307" i="1" s="1"/>
  <c r="V285" i="1"/>
  <c r="W285" i="1" s="1"/>
  <c r="X285" i="1" s="1"/>
  <c r="Z285" i="1" s="1"/>
  <c r="AA285" i="1" s="1"/>
  <c r="V286" i="1"/>
  <c r="W286" i="1" s="1"/>
  <c r="X286" i="1" s="1"/>
  <c r="Z286" i="1" s="1"/>
  <c r="AA286" i="1" s="1"/>
  <c r="V331" i="1"/>
  <c r="W331" i="1" s="1"/>
  <c r="X331" i="1" s="1"/>
  <c r="Z331" i="1" s="1"/>
  <c r="AA331" i="1" s="1"/>
  <c r="V354" i="1"/>
  <c r="W354" i="1" s="1"/>
  <c r="X354" i="1" s="1"/>
  <c r="V377" i="1"/>
  <c r="W377" i="1" s="1"/>
  <c r="X377" i="1" s="1"/>
  <c r="Z377" i="1" s="1"/>
  <c r="AA377" i="1" s="1"/>
  <c r="V382" i="1"/>
  <c r="W382" i="1" s="1"/>
  <c r="X382" i="1" s="1"/>
  <c r="Z382" i="1" s="1"/>
  <c r="AA382" i="1" s="1"/>
  <c r="R209" i="1"/>
  <c r="V46" i="1"/>
  <c r="W46" i="1" s="1"/>
  <c r="X46" i="1" s="1"/>
  <c r="Z46" i="1" s="1"/>
  <c r="AA46" i="1" s="1"/>
  <c r="V63" i="1"/>
  <c r="W63" i="1" s="1"/>
  <c r="X63" i="1" s="1"/>
  <c r="Z63" i="1" s="1"/>
  <c r="AA63" i="1" s="1"/>
  <c r="V111" i="1"/>
  <c r="W111" i="1" s="1"/>
  <c r="X111" i="1" s="1"/>
  <c r="Z111" i="1" s="1"/>
  <c r="AA111" i="1" s="1"/>
  <c r="V168" i="1"/>
  <c r="W168" i="1" s="1"/>
  <c r="X168" i="1" s="1"/>
  <c r="Z168" i="1" s="1"/>
  <c r="AA168" i="1" s="1"/>
  <c r="R359" i="1"/>
  <c r="V28" i="1"/>
  <c r="W28" i="1" s="1"/>
  <c r="X28" i="1" s="1"/>
  <c r="Z28" i="1" s="1"/>
  <c r="AA28" i="1" s="1"/>
  <c r="V73" i="1"/>
  <c r="W73" i="1" s="1"/>
  <c r="X73" i="1" s="1"/>
  <c r="Z73" i="1" s="1"/>
  <c r="AA73" i="1" s="1"/>
  <c r="V7" i="1"/>
  <c r="W7" i="1" s="1"/>
  <c r="X7" i="1" s="1"/>
  <c r="Z7" i="1" s="1"/>
  <c r="AA7" i="1" s="1"/>
  <c r="G224" i="1"/>
  <c r="O264" i="1"/>
  <c r="V6" i="1"/>
  <c r="W6" i="1" s="1"/>
  <c r="X6" i="1" s="1"/>
  <c r="Z6" i="1" s="1"/>
  <c r="AA6" i="1" s="1"/>
  <c r="V12" i="1"/>
  <c r="W12" i="1" s="1"/>
  <c r="X12" i="1" s="1"/>
  <c r="Z12" i="1" s="1"/>
  <c r="AA12" i="1" s="1"/>
  <c r="V41" i="1"/>
  <c r="W41" i="1" s="1"/>
  <c r="X41" i="1" s="1"/>
  <c r="Z41" i="1" s="1"/>
  <c r="AA41" i="1" s="1"/>
  <c r="V50" i="1"/>
  <c r="W50" i="1" s="1"/>
  <c r="X50" i="1" s="1"/>
  <c r="Z50" i="1" s="1"/>
  <c r="AA50" i="1" s="1"/>
  <c r="V70" i="1"/>
  <c r="W70" i="1" s="1"/>
  <c r="X70" i="1" s="1"/>
  <c r="Z70" i="1" s="1"/>
  <c r="AA70" i="1" s="1"/>
  <c r="V71" i="1"/>
  <c r="W71" i="1" s="1"/>
  <c r="X71" i="1" s="1"/>
  <c r="Z71" i="1" s="1"/>
  <c r="AA71" i="1" s="1"/>
  <c r="V94" i="1"/>
  <c r="W94" i="1" s="1"/>
  <c r="X94" i="1" s="1"/>
  <c r="Z94" i="1" s="1"/>
  <c r="AA94" i="1" s="1"/>
  <c r="V161" i="1"/>
  <c r="W161" i="1" s="1"/>
  <c r="X161" i="1" s="1"/>
  <c r="Z161" i="1" s="1"/>
  <c r="AA161" i="1" s="1"/>
  <c r="V190" i="1"/>
  <c r="W190" i="1" s="1"/>
  <c r="X190" i="1" s="1"/>
  <c r="Z190" i="1" s="1"/>
  <c r="AA190" i="1" s="1"/>
  <c r="V191" i="1"/>
  <c r="W191" i="1" s="1"/>
  <c r="X191" i="1" s="1"/>
  <c r="Z191" i="1" s="1"/>
  <c r="AA191" i="1" s="1"/>
  <c r="V194" i="1"/>
  <c r="W194" i="1" s="1"/>
  <c r="X194" i="1" s="1"/>
  <c r="Z194" i="1" s="1"/>
  <c r="AA194" i="1" s="1"/>
  <c r="V207" i="1"/>
  <c r="W207" i="1" s="1"/>
  <c r="X207" i="1" s="1"/>
  <c r="Z207" i="1" s="1"/>
  <c r="AA207" i="1" s="1"/>
  <c r="V210" i="1"/>
  <c r="W210" i="1" s="1"/>
  <c r="X210" i="1" s="1"/>
  <c r="Z210" i="1" s="1"/>
  <c r="AA210" i="1" s="1"/>
  <c r="V229" i="1"/>
  <c r="W229" i="1" s="1"/>
  <c r="X229" i="1" s="1"/>
  <c r="Z229" i="1" s="1"/>
  <c r="AA229" i="1" s="1"/>
  <c r="V311" i="1"/>
  <c r="W311" i="1" s="1"/>
  <c r="X311" i="1" s="1"/>
  <c r="Z311" i="1" s="1"/>
  <c r="AA311" i="1" s="1"/>
  <c r="G354" i="1"/>
  <c r="V14" i="1"/>
  <c r="W14" i="1" s="1"/>
  <c r="X14" i="1" s="1"/>
  <c r="Z14" i="1" s="1"/>
  <c r="AA14" i="1" s="1"/>
  <c r="V23" i="1"/>
  <c r="W23" i="1" s="1"/>
  <c r="X23" i="1" s="1"/>
  <c r="Z23" i="1" s="1"/>
  <c r="AA23" i="1" s="1"/>
  <c r="V34" i="1"/>
  <c r="W34" i="1" s="1"/>
  <c r="X34" i="1" s="1"/>
  <c r="Z34" i="1" s="1"/>
  <c r="AA34" i="1" s="1"/>
  <c r="V42" i="1"/>
  <c r="W42" i="1" s="1"/>
  <c r="X42" i="1" s="1"/>
  <c r="Z42" i="1" s="1"/>
  <c r="AA42" i="1" s="1"/>
  <c r="V45" i="1"/>
  <c r="W45" i="1" s="1"/>
  <c r="X45" i="1" s="1"/>
  <c r="Z45" i="1" s="1"/>
  <c r="AA45" i="1" s="1"/>
  <c r="V55" i="1"/>
  <c r="W55" i="1" s="1"/>
  <c r="X55" i="1" s="1"/>
  <c r="Z55" i="1" s="1"/>
  <c r="AA55" i="1" s="1"/>
  <c r="V56" i="1"/>
  <c r="W56" i="1" s="1"/>
  <c r="X56" i="1" s="1"/>
  <c r="Z56" i="1" s="1"/>
  <c r="AA56" i="1" s="1"/>
  <c r="V95" i="1"/>
  <c r="W95" i="1" s="1"/>
  <c r="X95" i="1" s="1"/>
  <c r="Z95" i="1" s="1"/>
  <c r="AA95" i="1" s="1"/>
  <c r="V172" i="1"/>
  <c r="W172" i="1" s="1"/>
  <c r="X172" i="1" s="1"/>
  <c r="Z172" i="1" s="1"/>
  <c r="AA172" i="1" s="1"/>
  <c r="V182" i="1"/>
  <c r="W182" i="1" s="1"/>
  <c r="X182" i="1" s="1"/>
  <c r="Z182" i="1" s="1"/>
  <c r="AA182" i="1" s="1"/>
  <c r="V193" i="1"/>
  <c r="W193" i="1" s="1"/>
  <c r="X193" i="1" s="1"/>
  <c r="Z193" i="1" s="1"/>
  <c r="AA193" i="1" s="1"/>
  <c r="V195" i="1"/>
  <c r="W195" i="1" s="1"/>
  <c r="X195" i="1" s="1"/>
  <c r="Z195" i="1" s="1"/>
  <c r="AA195" i="1" s="1"/>
  <c r="V213" i="1"/>
  <c r="W213" i="1" s="1"/>
  <c r="X213" i="1" s="1"/>
  <c r="Z213" i="1" s="1"/>
  <c r="AA213" i="1" s="1"/>
  <c r="V215" i="1"/>
  <c r="W215" i="1" s="1"/>
  <c r="X215" i="1" s="1"/>
  <c r="Z215" i="1" s="1"/>
  <c r="AA215" i="1" s="1"/>
  <c r="V267" i="1"/>
  <c r="W267" i="1" s="1"/>
  <c r="X267" i="1" s="1"/>
  <c r="Z267" i="1" s="1"/>
  <c r="AA267" i="1" s="1"/>
  <c r="R319" i="1"/>
  <c r="G161" i="1"/>
  <c r="V93" i="1"/>
  <c r="W93" i="1" s="1"/>
  <c r="X93" i="1" s="1"/>
  <c r="V239" i="1"/>
  <c r="W239" i="1" s="1"/>
  <c r="X239" i="1" s="1"/>
  <c r="Z239" i="1" s="1"/>
  <c r="AA239" i="1" s="1"/>
  <c r="V252" i="1"/>
  <c r="W252" i="1" s="1"/>
  <c r="X252" i="1" s="1"/>
  <c r="Z252" i="1" s="1"/>
  <c r="AA252" i="1" s="1"/>
  <c r="V270" i="1"/>
  <c r="W270" i="1" s="1"/>
  <c r="X270" i="1" s="1"/>
  <c r="Z270" i="1" s="1"/>
  <c r="AA270" i="1" s="1"/>
  <c r="V278" i="1"/>
  <c r="W278" i="1" s="1"/>
  <c r="X278" i="1" s="1"/>
  <c r="Z278" i="1" s="1"/>
  <c r="AA278" i="1" s="1"/>
  <c r="V281" i="1"/>
  <c r="W281" i="1" s="1"/>
  <c r="X281" i="1" s="1"/>
  <c r="Z281" i="1" s="1"/>
  <c r="AA281" i="1" s="1"/>
  <c r="V284" i="1"/>
  <c r="W284" i="1" s="1"/>
  <c r="X284" i="1" s="1"/>
  <c r="Z284" i="1" s="1"/>
  <c r="AA284" i="1" s="1"/>
  <c r="V304" i="1"/>
  <c r="W304" i="1" s="1"/>
  <c r="X304" i="1" s="1"/>
  <c r="Z304" i="1" s="1"/>
  <c r="AA304" i="1" s="1"/>
  <c r="V309" i="1"/>
  <c r="W309" i="1" s="1"/>
  <c r="X309" i="1" s="1"/>
  <c r="Z309" i="1" s="1"/>
  <c r="AA309" i="1" s="1"/>
  <c r="V329" i="1"/>
  <c r="W329" i="1" s="1"/>
  <c r="X329" i="1" s="1"/>
  <c r="Z329" i="1" s="1"/>
  <c r="AA329" i="1" s="1"/>
  <c r="R229" i="1"/>
  <c r="V21" i="1"/>
  <c r="W21" i="1" s="1"/>
  <c r="X21" i="1" s="1"/>
  <c r="Z21" i="1" s="1"/>
  <c r="AA21" i="1" s="1"/>
  <c r="V25" i="1"/>
  <c r="W25" i="1" s="1"/>
  <c r="X25" i="1" s="1"/>
  <c r="Z25" i="1" s="1"/>
  <c r="AA25" i="1" s="1"/>
  <c r="V44" i="1"/>
  <c r="W44" i="1" s="1"/>
  <c r="X44" i="1" s="1"/>
  <c r="Z44" i="1" s="1"/>
  <c r="AA44" i="1" s="1"/>
  <c r="V59" i="1"/>
  <c r="W59" i="1" s="1"/>
  <c r="X59" i="1" s="1"/>
  <c r="Z59" i="1" s="1"/>
  <c r="AA59" i="1" s="1"/>
  <c r="V65" i="1"/>
  <c r="W65" i="1" s="1"/>
  <c r="X65" i="1" s="1"/>
  <c r="Z65" i="1" s="1"/>
  <c r="AA65" i="1" s="1"/>
  <c r="V69" i="1"/>
  <c r="W69" i="1" s="1"/>
  <c r="X69" i="1" s="1"/>
  <c r="V97" i="1"/>
  <c r="W97" i="1" s="1"/>
  <c r="X97" i="1" s="1"/>
  <c r="Z97" i="1" s="1"/>
  <c r="AA97" i="1" s="1"/>
  <c r="V105" i="1"/>
  <c r="W105" i="1" s="1"/>
  <c r="X105" i="1" s="1"/>
  <c r="Z105" i="1" s="1"/>
  <c r="AA105" i="1" s="1"/>
  <c r="V110" i="1"/>
  <c r="W110" i="1" s="1"/>
  <c r="X110" i="1" s="1"/>
  <c r="Z110" i="1" s="1"/>
  <c r="AA110" i="1" s="1"/>
  <c r="V141" i="1"/>
  <c r="W141" i="1" s="1"/>
  <c r="X141" i="1" s="1"/>
  <c r="Z141" i="1" s="1"/>
  <c r="AA141" i="1" s="1"/>
  <c r="V146" i="1"/>
  <c r="W146" i="1" s="1"/>
  <c r="X146" i="1" s="1"/>
  <c r="Z146" i="1" s="1"/>
  <c r="AA146" i="1" s="1"/>
  <c r="V149" i="1"/>
  <c r="W149" i="1" s="1"/>
  <c r="X149" i="1" s="1"/>
  <c r="Z149" i="1" s="1"/>
  <c r="AA149" i="1" s="1"/>
  <c r="V225" i="1"/>
  <c r="W225" i="1" s="1"/>
  <c r="X225" i="1" s="1"/>
  <c r="Z225" i="1" s="1"/>
  <c r="AA225" i="1" s="1"/>
  <c r="V238" i="1"/>
  <c r="W238" i="1" s="1"/>
  <c r="X238" i="1" s="1"/>
  <c r="V248" i="1"/>
  <c r="W248" i="1" s="1"/>
  <c r="X248" i="1" s="1"/>
  <c r="Z248" i="1" s="1"/>
  <c r="AA248" i="1" s="1"/>
  <c r="V360" i="1"/>
  <c r="W360" i="1" s="1"/>
  <c r="X360" i="1" s="1"/>
  <c r="Z360" i="1" s="1"/>
  <c r="AA360" i="1" s="1"/>
  <c r="V379" i="1"/>
  <c r="W379" i="1" s="1"/>
  <c r="X379" i="1" s="1"/>
  <c r="Z379" i="1" s="1"/>
  <c r="AA379" i="1" s="1"/>
  <c r="V381" i="1"/>
  <c r="W381" i="1" s="1"/>
  <c r="X381" i="1" s="1"/>
  <c r="Z381" i="1" s="1"/>
  <c r="AA381" i="1" s="1"/>
  <c r="V374" i="1"/>
  <c r="W374" i="1" s="1"/>
  <c r="X374" i="1" s="1"/>
  <c r="Z374" i="1" s="1"/>
  <c r="AA374" i="1" s="1"/>
  <c r="V383" i="1"/>
  <c r="W383" i="1" s="1"/>
  <c r="X383" i="1" s="1"/>
  <c r="V380" i="1"/>
  <c r="W380" i="1" s="1"/>
  <c r="X380" i="1" s="1"/>
  <c r="Z380" i="1" s="1"/>
  <c r="AA380" i="1" s="1"/>
  <c r="V378" i="1"/>
  <c r="W378" i="1" s="1"/>
  <c r="X378" i="1" s="1"/>
  <c r="V371" i="1"/>
  <c r="W371" i="1" s="1"/>
  <c r="X371" i="1" s="1"/>
  <c r="V375" i="1"/>
  <c r="W375" i="1" s="1"/>
  <c r="X375" i="1" s="1"/>
  <c r="V376" i="1"/>
  <c r="W376" i="1" s="1"/>
  <c r="X376" i="1" s="1"/>
  <c r="Z376" i="1" s="1"/>
  <c r="AA376" i="1" s="1"/>
  <c r="V373" i="1"/>
  <c r="W373" i="1" s="1"/>
  <c r="X373" i="1" s="1"/>
  <c r="Z373" i="1" s="1"/>
  <c r="AA373" i="1" s="1"/>
  <c r="V372" i="1"/>
  <c r="W372" i="1" s="1"/>
  <c r="X372" i="1" s="1"/>
  <c r="Z372" i="1" s="1"/>
  <c r="AA372" i="1" s="1"/>
  <c r="V365" i="1"/>
  <c r="W365" i="1" s="1"/>
  <c r="X365" i="1" s="1"/>
  <c r="Z365" i="1" s="1"/>
  <c r="V366" i="1"/>
  <c r="W366" i="1" s="1"/>
  <c r="X366" i="1" s="1"/>
  <c r="Z366" i="1" s="1"/>
  <c r="AA366" i="1" s="1"/>
  <c r="V367" i="1"/>
  <c r="W367" i="1" s="1"/>
  <c r="X367" i="1" s="1"/>
  <c r="Z367" i="1" s="1"/>
  <c r="AA367" i="1" s="1"/>
  <c r="V369" i="1"/>
  <c r="W369" i="1" s="1"/>
  <c r="X369" i="1" s="1"/>
  <c r="Z369" i="1" s="1"/>
  <c r="AA369" i="1" s="1"/>
  <c r="V370" i="1"/>
  <c r="W370" i="1" s="1"/>
  <c r="X370" i="1" s="1"/>
  <c r="V359" i="1"/>
  <c r="W359" i="1" s="1"/>
  <c r="X359" i="1" s="1"/>
  <c r="Z359" i="1" s="1"/>
  <c r="AA359" i="1" s="1"/>
  <c r="V368" i="1"/>
  <c r="W368" i="1" s="1"/>
  <c r="X368" i="1" s="1"/>
  <c r="Z368" i="1" s="1"/>
  <c r="AA368" i="1" s="1"/>
  <c r="V364" i="1"/>
  <c r="W364" i="1" s="1"/>
  <c r="X364" i="1" s="1"/>
  <c r="Z364" i="1" s="1"/>
  <c r="AA364" i="1" s="1"/>
  <c r="V363" i="1"/>
  <c r="W363" i="1" s="1"/>
  <c r="X363" i="1" s="1"/>
  <c r="V362" i="1"/>
  <c r="W362" i="1" s="1"/>
  <c r="X362" i="1" s="1"/>
  <c r="Z362" i="1" s="1"/>
  <c r="AA362" i="1" s="1"/>
  <c r="V355" i="1"/>
  <c r="W355" i="1" s="1"/>
  <c r="X355" i="1" s="1"/>
  <c r="Z355" i="1" s="1"/>
  <c r="AA355" i="1" s="1"/>
  <c r="V357" i="1"/>
  <c r="W357" i="1" s="1"/>
  <c r="X357" i="1" s="1"/>
  <c r="Z357" i="1" s="1"/>
  <c r="V361" i="1"/>
  <c r="W361" i="1" s="1"/>
  <c r="X361" i="1" s="1"/>
  <c r="Z354" i="1"/>
  <c r="AA354" i="1" s="1"/>
  <c r="V350" i="1"/>
  <c r="W350" i="1" s="1"/>
  <c r="X350" i="1" s="1"/>
  <c r="Z350" i="1" s="1"/>
  <c r="AA350" i="1" s="1"/>
  <c r="V351" i="1"/>
  <c r="W351" i="1" s="1"/>
  <c r="X351" i="1" s="1"/>
  <c r="Z351" i="1" s="1"/>
  <c r="AA351" i="1" s="1"/>
  <c r="V356" i="1"/>
  <c r="W356" i="1" s="1"/>
  <c r="X356" i="1" s="1"/>
  <c r="Z356" i="1" s="1"/>
  <c r="AA356" i="1" s="1"/>
  <c r="V352" i="1"/>
  <c r="W352" i="1" s="1"/>
  <c r="X352" i="1" s="1"/>
  <c r="Z352" i="1" s="1"/>
  <c r="AA352" i="1" s="1"/>
  <c r="V358" i="1"/>
  <c r="W358" i="1" s="1"/>
  <c r="X358" i="1" s="1"/>
  <c r="V348" i="1"/>
  <c r="W348" i="1" s="1"/>
  <c r="X348" i="1" s="1"/>
  <c r="Z348" i="1" s="1"/>
  <c r="AA348" i="1" s="1"/>
  <c r="V347" i="1"/>
  <c r="W347" i="1" s="1"/>
  <c r="X347" i="1" s="1"/>
  <c r="Z347" i="1" s="1"/>
  <c r="AA347" i="1" s="1"/>
  <c r="V344" i="1"/>
  <c r="W344" i="1" s="1"/>
  <c r="X344" i="1" s="1"/>
  <c r="Z344" i="1" s="1"/>
  <c r="AA344" i="1" s="1"/>
  <c r="V349" i="1"/>
  <c r="W349" i="1" s="1"/>
  <c r="X349" i="1" s="1"/>
  <c r="V353" i="1"/>
  <c r="W353" i="1" s="1"/>
  <c r="X353" i="1" s="1"/>
  <c r="V345" i="1"/>
  <c r="W345" i="1" s="1"/>
  <c r="X345" i="1" s="1"/>
  <c r="V340" i="1"/>
  <c r="W340" i="1" s="1"/>
  <c r="X340" i="1" s="1"/>
  <c r="Z340" i="1" s="1"/>
  <c r="AA340" i="1" s="1"/>
  <c r="V341" i="1"/>
  <c r="W341" i="1" s="1"/>
  <c r="X341" i="1" s="1"/>
  <c r="Z341" i="1" s="1"/>
  <c r="AA341" i="1" s="1"/>
  <c r="V343" i="1"/>
  <c r="W343" i="1" s="1"/>
  <c r="X343" i="1" s="1"/>
  <c r="V339" i="1"/>
  <c r="W339" i="1" s="1"/>
  <c r="X339" i="1" s="1"/>
  <c r="V335" i="1"/>
  <c r="W335" i="1" s="1"/>
  <c r="X335" i="1" s="1"/>
  <c r="V338" i="1"/>
  <c r="W338" i="1" s="1"/>
  <c r="X338" i="1" s="1"/>
  <c r="V333" i="1"/>
  <c r="W333" i="1" s="1"/>
  <c r="X333" i="1" s="1"/>
  <c r="Z333" i="1" s="1"/>
  <c r="AA333" i="1" s="1"/>
  <c r="V337" i="1"/>
  <c r="W337" i="1" s="1"/>
  <c r="X337" i="1" s="1"/>
  <c r="V324" i="1"/>
  <c r="W324" i="1" s="1"/>
  <c r="X324" i="1" s="1"/>
  <c r="Z324" i="1" s="1"/>
  <c r="AA324" i="1" s="1"/>
  <c r="V332" i="1"/>
  <c r="W332" i="1" s="1"/>
  <c r="X332" i="1" s="1"/>
  <c r="Z332" i="1" s="1"/>
  <c r="AA332" i="1" s="1"/>
  <c r="V325" i="1"/>
  <c r="W325" i="1" s="1"/>
  <c r="X325" i="1" s="1"/>
  <c r="Z325" i="1" s="1"/>
  <c r="V326" i="1"/>
  <c r="W326" i="1" s="1"/>
  <c r="X326" i="1" s="1"/>
  <c r="Z326" i="1" s="1"/>
  <c r="AA326" i="1" s="1"/>
  <c r="V328" i="1"/>
  <c r="W328" i="1" s="1"/>
  <c r="X328" i="1" s="1"/>
  <c r="Z328" i="1" s="1"/>
  <c r="AA328" i="1" s="1"/>
  <c r="V323" i="1"/>
  <c r="W323" i="1" s="1"/>
  <c r="X323" i="1" s="1"/>
  <c r="Z323" i="1" s="1"/>
  <c r="AA323" i="1" s="1"/>
  <c r="V327" i="1"/>
  <c r="W327" i="1" s="1"/>
  <c r="X327" i="1" s="1"/>
  <c r="V322" i="1"/>
  <c r="W322" i="1" s="1"/>
  <c r="X322" i="1" s="1"/>
  <c r="Z322" i="1" s="1"/>
  <c r="AA322" i="1" s="1"/>
  <c r="V318" i="1"/>
  <c r="W318" i="1" s="1"/>
  <c r="X318" i="1" s="1"/>
  <c r="Z318" i="1" s="1"/>
  <c r="AA318" i="1" s="1"/>
  <c r="V319" i="1"/>
  <c r="W319" i="1" s="1"/>
  <c r="X319" i="1" s="1"/>
  <c r="V320" i="1"/>
  <c r="W320" i="1" s="1"/>
  <c r="X320" i="1" s="1"/>
  <c r="Z320" i="1" s="1"/>
  <c r="AA320" i="1" s="1"/>
  <c r="V314" i="1"/>
  <c r="W314" i="1" s="1"/>
  <c r="X314" i="1" s="1"/>
  <c r="Z314" i="1" s="1"/>
  <c r="AA314" i="1" s="1"/>
  <c r="V316" i="1"/>
  <c r="W316" i="1" s="1"/>
  <c r="X316" i="1" s="1"/>
  <c r="Z316" i="1" s="1"/>
  <c r="AA316" i="1" s="1"/>
  <c r="V321" i="1"/>
  <c r="W321" i="1" s="1"/>
  <c r="X321" i="1" s="1"/>
  <c r="V317" i="1"/>
  <c r="W317" i="1" s="1"/>
  <c r="X317" i="1" s="1"/>
  <c r="Z317" i="1" s="1"/>
  <c r="AA317" i="1" s="1"/>
  <c r="V315" i="1"/>
  <c r="W315" i="1" s="1"/>
  <c r="X315" i="1" s="1"/>
  <c r="V313" i="1"/>
  <c r="W313" i="1" s="1"/>
  <c r="X313" i="1" s="1"/>
  <c r="V312" i="1"/>
  <c r="W312" i="1" s="1"/>
  <c r="X312" i="1" s="1"/>
  <c r="Z312" i="1" s="1"/>
  <c r="AA312" i="1" s="1"/>
  <c r="V301" i="1"/>
  <c r="W301" i="1" s="1"/>
  <c r="X301" i="1" s="1"/>
  <c r="Z301" i="1" s="1"/>
  <c r="AA301" i="1" s="1"/>
  <c r="V303" i="1"/>
  <c r="W303" i="1" s="1"/>
  <c r="X303" i="1" s="1"/>
  <c r="Z303" i="1" s="1"/>
  <c r="AA303" i="1" s="1"/>
  <c r="V305" i="1"/>
  <c r="W305" i="1" s="1"/>
  <c r="X305" i="1" s="1"/>
  <c r="V306" i="1"/>
  <c r="W306" i="1" s="1"/>
  <c r="X306" i="1" s="1"/>
  <c r="V308" i="1"/>
  <c r="W308" i="1" s="1"/>
  <c r="X308" i="1" s="1"/>
  <c r="Z308" i="1" s="1"/>
  <c r="AA308" i="1" s="1"/>
  <c r="V302" i="1"/>
  <c r="W302" i="1" s="1"/>
  <c r="X302" i="1" s="1"/>
  <c r="V298" i="1"/>
  <c r="W298" i="1" s="1"/>
  <c r="X298" i="1" s="1"/>
  <c r="Z298" i="1" s="1"/>
  <c r="AA298" i="1" s="1"/>
  <c r="V300" i="1"/>
  <c r="W300" i="1" s="1"/>
  <c r="X300" i="1" s="1"/>
  <c r="V297" i="1"/>
  <c r="W297" i="1" s="1"/>
  <c r="X297" i="1" s="1"/>
  <c r="V290" i="1"/>
  <c r="W290" i="1" s="1"/>
  <c r="X290" i="1" s="1"/>
  <c r="Z290" i="1" s="1"/>
  <c r="V291" i="1"/>
  <c r="W291" i="1" s="1"/>
  <c r="X291" i="1" s="1"/>
  <c r="Z291" i="1" s="1"/>
  <c r="V294" i="1"/>
  <c r="W294" i="1" s="1"/>
  <c r="X294" i="1" s="1"/>
  <c r="V292" i="1"/>
  <c r="W292" i="1" s="1"/>
  <c r="X292" i="1" s="1"/>
  <c r="Z292" i="1" s="1"/>
  <c r="AA292" i="1" s="1"/>
  <c r="V289" i="1"/>
  <c r="W289" i="1" s="1"/>
  <c r="X289" i="1" s="1"/>
  <c r="V288" i="1"/>
  <c r="W288" i="1" s="1"/>
  <c r="X288" i="1" s="1"/>
  <c r="Z288" i="1" s="1"/>
  <c r="V293" i="1"/>
  <c r="W293" i="1" s="1"/>
  <c r="X293" i="1" s="1"/>
  <c r="V279" i="1"/>
  <c r="W279" i="1" s="1"/>
  <c r="X279" i="1" s="1"/>
  <c r="Z279" i="1" s="1"/>
  <c r="AA279" i="1" s="1"/>
  <c r="V287" i="1"/>
  <c r="W287" i="1" s="1"/>
  <c r="X287" i="1" s="1"/>
  <c r="V283" i="1"/>
  <c r="W283" i="1" s="1"/>
  <c r="X283" i="1" s="1"/>
  <c r="Z283" i="1" s="1"/>
  <c r="AA283" i="1" s="1"/>
  <c r="V276" i="1"/>
  <c r="W276" i="1" s="1"/>
  <c r="X276" i="1" s="1"/>
  <c r="Z276" i="1" s="1"/>
  <c r="AA276" i="1" s="1"/>
  <c r="V275" i="1"/>
  <c r="W275" i="1" s="1"/>
  <c r="X275" i="1" s="1"/>
  <c r="V280" i="1"/>
  <c r="W280" i="1" s="1"/>
  <c r="X280" i="1" s="1"/>
  <c r="Z280" i="1" s="1"/>
  <c r="AA280" i="1" s="1"/>
  <c r="V277" i="1"/>
  <c r="W277" i="1" s="1"/>
  <c r="X277" i="1" s="1"/>
  <c r="V272" i="1"/>
  <c r="W272" i="1" s="1"/>
  <c r="X272" i="1" s="1"/>
  <c r="Z272" i="1" s="1"/>
  <c r="AA272" i="1" s="1"/>
  <c r="V274" i="1"/>
  <c r="W274" i="1" s="1"/>
  <c r="X274" i="1" s="1"/>
  <c r="Z274" i="1" s="1"/>
  <c r="AA274" i="1" s="1"/>
  <c r="V271" i="1"/>
  <c r="W271" i="1" s="1"/>
  <c r="X271" i="1" s="1"/>
  <c r="Z269" i="1"/>
  <c r="AA269" i="1" s="1"/>
  <c r="V268" i="1"/>
  <c r="W268" i="1" s="1"/>
  <c r="X268" i="1" s="1"/>
  <c r="Z268" i="1" s="1"/>
  <c r="AA268" i="1" s="1"/>
  <c r="V273" i="1"/>
  <c r="W273" i="1" s="1"/>
  <c r="X273" i="1" s="1"/>
  <c r="V264" i="1"/>
  <c r="W264" i="1" s="1"/>
  <c r="X264" i="1" s="1"/>
  <c r="Z264" i="1" s="1"/>
  <c r="AA264" i="1" s="1"/>
  <c r="V259" i="1"/>
  <c r="W259" i="1" s="1"/>
  <c r="X259" i="1" s="1"/>
  <c r="V266" i="1"/>
  <c r="W266" i="1" s="1"/>
  <c r="X266" i="1" s="1"/>
  <c r="V265" i="1"/>
  <c r="W265" i="1" s="1"/>
  <c r="X265" i="1" s="1"/>
  <c r="Z265" i="1" s="1"/>
  <c r="AA265" i="1" s="1"/>
  <c r="V263" i="1"/>
  <c r="W263" i="1" s="1"/>
  <c r="X263" i="1" s="1"/>
  <c r="Z263" i="1" s="1"/>
  <c r="AA263" i="1" s="1"/>
  <c r="V254" i="1"/>
  <c r="W254" i="1" s="1"/>
  <c r="X254" i="1" s="1"/>
  <c r="Z254" i="1" s="1"/>
  <c r="AA254" i="1" s="1"/>
  <c r="V262" i="1"/>
  <c r="W262" i="1" s="1"/>
  <c r="X262" i="1" s="1"/>
  <c r="V257" i="1"/>
  <c r="W257" i="1" s="1"/>
  <c r="X257" i="1" s="1"/>
  <c r="Z257" i="1" s="1"/>
  <c r="AA257" i="1" s="1"/>
  <c r="V258" i="1"/>
  <c r="W258" i="1" s="1"/>
  <c r="X258" i="1" s="1"/>
  <c r="Z258" i="1" s="1"/>
  <c r="V260" i="1"/>
  <c r="W260" i="1" s="1"/>
  <c r="X260" i="1" s="1"/>
  <c r="Z260" i="1" s="1"/>
  <c r="AA260" i="1" s="1"/>
  <c r="V261" i="1"/>
  <c r="W261" i="1" s="1"/>
  <c r="X261" i="1" s="1"/>
  <c r="V250" i="1"/>
  <c r="W250" i="1" s="1"/>
  <c r="X250" i="1" s="1"/>
  <c r="Z250" i="1" s="1"/>
  <c r="AA250" i="1" s="1"/>
  <c r="V251" i="1"/>
  <c r="W251" i="1" s="1"/>
  <c r="X251" i="1" s="1"/>
  <c r="Z251" i="1" s="1"/>
  <c r="AA251" i="1" s="1"/>
  <c r="V249" i="1"/>
  <c r="W249" i="1" s="1"/>
  <c r="X249" i="1" s="1"/>
  <c r="Z249" i="1" s="1"/>
  <c r="AA249" i="1" s="1"/>
  <c r="V246" i="1"/>
  <c r="W246" i="1" s="1"/>
  <c r="X246" i="1" s="1"/>
  <c r="Z246" i="1" s="1"/>
  <c r="AA246" i="1" s="1"/>
  <c r="V245" i="1"/>
  <c r="W245" i="1" s="1"/>
  <c r="X245" i="1" s="1"/>
  <c r="Z245" i="1" s="1"/>
  <c r="AA245" i="1" s="1"/>
  <c r="V247" i="1"/>
  <c r="W247" i="1" s="1"/>
  <c r="X247" i="1" s="1"/>
  <c r="V244" i="1"/>
  <c r="W244" i="1" s="1"/>
  <c r="X244" i="1" s="1"/>
  <c r="V240" i="1"/>
  <c r="W240" i="1" s="1"/>
  <c r="X240" i="1" s="1"/>
  <c r="Z240" i="1" s="1"/>
  <c r="AA240" i="1" s="1"/>
  <c r="V242" i="1"/>
  <c r="W242" i="1" s="1"/>
  <c r="X242" i="1" s="1"/>
  <c r="Z242" i="1" s="1"/>
  <c r="AA242" i="1" s="1"/>
  <c r="V243" i="1"/>
  <c r="W243" i="1" s="1"/>
  <c r="X243" i="1" s="1"/>
  <c r="Z243" i="1" s="1"/>
  <c r="AA243" i="1" s="1"/>
  <c r="V241" i="1"/>
  <c r="W241" i="1" s="1"/>
  <c r="X241" i="1" s="1"/>
  <c r="Z241" i="1" s="1"/>
  <c r="AA241" i="1" s="1"/>
  <c r="Z238" i="1"/>
  <c r="AA238" i="1" s="1"/>
  <c r="V231" i="1"/>
  <c r="W231" i="1" s="1"/>
  <c r="X231" i="1" s="1"/>
  <c r="V236" i="1"/>
  <c r="W236" i="1" s="1"/>
  <c r="X236" i="1" s="1"/>
  <c r="V235" i="1"/>
  <c r="W235" i="1" s="1"/>
  <c r="X235" i="1" s="1"/>
  <c r="V232" i="1"/>
  <c r="W232" i="1" s="1"/>
  <c r="X232" i="1" s="1"/>
  <c r="Z232" i="1" s="1"/>
  <c r="AA232" i="1" s="1"/>
  <c r="V227" i="1"/>
  <c r="W227" i="1" s="1"/>
  <c r="X227" i="1" s="1"/>
  <c r="Z227" i="1" s="1"/>
  <c r="AA227" i="1" s="1"/>
  <c r="V224" i="1"/>
  <c r="W224" i="1" s="1"/>
  <c r="X224" i="1" s="1"/>
  <c r="Z224" i="1" s="1"/>
  <c r="AA224" i="1" s="1"/>
  <c r="V219" i="1"/>
  <c r="W219" i="1" s="1"/>
  <c r="X219" i="1" s="1"/>
  <c r="V220" i="1"/>
  <c r="W220" i="1" s="1"/>
  <c r="X220" i="1" s="1"/>
  <c r="Z220" i="1" s="1"/>
  <c r="AA220" i="1" s="1"/>
  <c r="V221" i="1"/>
  <c r="W221" i="1" s="1"/>
  <c r="X221" i="1" s="1"/>
  <c r="Z221" i="1" s="1"/>
  <c r="V223" i="1"/>
  <c r="W223" i="1" s="1"/>
  <c r="X223" i="1" s="1"/>
  <c r="Z223" i="1" s="1"/>
  <c r="AA223" i="1" s="1"/>
  <c r="V226" i="1"/>
  <c r="W226" i="1" s="1"/>
  <c r="X226" i="1" s="1"/>
  <c r="V228" i="1"/>
  <c r="W228" i="1" s="1"/>
  <c r="X228" i="1" s="1"/>
  <c r="Z228" i="1" s="1"/>
  <c r="AA228" i="1" s="1"/>
  <c r="V222" i="1"/>
  <c r="W222" i="1" s="1"/>
  <c r="X222" i="1" s="1"/>
  <c r="Z222" i="1" s="1"/>
  <c r="V216" i="1"/>
  <c r="W216" i="1" s="1"/>
  <c r="X216" i="1" s="1"/>
  <c r="Z216" i="1" s="1"/>
  <c r="AA216" i="1" s="1"/>
  <c r="V217" i="1"/>
  <c r="W217" i="1" s="1"/>
  <c r="X217" i="1" s="1"/>
  <c r="Z217" i="1" s="1"/>
  <c r="AA217" i="1" s="1"/>
  <c r="V218" i="1"/>
  <c r="W218" i="1" s="1"/>
  <c r="X218" i="1" s="1"/>
  <c r="Z218" i="1" s="1"/>
  <c r="AA218" i="1" s="1"/>
  <c r="V214" i="1"/>
  <c r="W214" i="1" s="1"/>
  <c r="X214" i="1" s="1"/>
  <c r="V212" i="1"/>
  <c r="W212" i="1" s="1"/>
  <c r="X212" i="1" s="1"/>
  <c r="Z212" i="1" s="1"/>
  <c r="AA212" i="1" s="1"/>
  <c r="V209" i="1"/>
  <c r="W209" i="1" s="1"/>
  <c r="X209" i="1" s="1"/>
  <c r="V211" i="1"/>
  <c r="W211" i="1" s="1"/>
  <c r="X211" i="1" s="1"/>
  <c r="Z211" i="1" s="1"/>
  <c r="AA211" i="1" s="1"/>
  <c r="V199" i="1"/>
  <c r="W199" i="1" s="1"/>
  <c r="X199" i="1" s="1"/>
  <c r="Z199" i="1" s="1"/>
  <c r="V204" i="1"/>
  <c r="W204" i="1" s="1"/>
  <c r="X204" i="1" s="1"/>
  <c r="V206" i="1"/>
  <c r="W206" i="1" s="1"/>
  <c r="X206" i="1" s="1"/>
  <c r="V208" i="1"/>
  <c r="W208" i="1" s="1"/>
  <c r="X208" i="1" s="1"/>
  <c r="V205" i="1"/>
  <c r="W205" i="1" s="1"/>
  <c r="X205" i="1" s="1"/>
  <c r="V203" i="1"/>
  <c r="W203" i="1" s="1"/>
  <c r="X203" i="1" s="1"/>
  <c r="Z203" i="1" s="1"/>
  <c r="AA203" i="1" s="1"/>
  <c r="V202" i="1"/>
  <c r="W202" i="1" s="1"/>
  <c r="X202" i="1" s="1"/>
  <c r="V196" i="1"/>
  <c r="W196" i="1" s="1"/>
  <c r="X196" i="1" s="1"/>
  <c r="Z196" i="1" s="1"/>
  <c r="AA196" i="1" s="1"/>
  <c r="V200" i="1"/>
  <c r="W200" i="1" s="1"/>
  <c r="X200" i="1" s="1"/>
  <c r="Z200" i="1" s="1"/>
  <c r="AA200" i="1" s="1"/>
  <c r="V189" i="1"/>
  <c r="W189" i="1" s="1"/>
  <c r="X189" i="1" s="1"/>
  <c r="Z189" i="1" s="1"/>
  <c r="AA189" i="1" s="1"/>
  <c r="V197" i="1"/>
  <c r="W197" i="1" s="1"/>
  <c r="X197" i="1" s="1"/>
  <c r="V192" i="1"/>
  <c r="W192" i="1" s="1"/>
  <c r="X192" i="1" s="1"/>
  <c r="Z192" i="1" s="1"/>
  <c r="AA192" i="1" s="1"/>
  <c r="V198" i="1"/>
  <c r="W198" i="1" s="1"/>
  <c r="X198" i="1" s="1"/>
  <c r="Z198" i="1" s="1"/>
  <c r="AA198" i="1" s="1"/>
  <c r="V185" i="1"/>
  <c r="W185" i="1" s="1"/>
  <c r="X185" i="1" s="1"/>
  <c r="Z185" i="1" s="1"/>
  <c r="AA185" i="1" s="1"/>
  <c r="V184" i="1"/>
  <c r="W184" i="1" s="1"/>
  <c r="X184" i="1" s="1"/>
  <c r="Z184" i="1" s="1"/>
  <c r="AA184" i="1" s="1"/>
  <c r="V188" i="1"/>
  <c r="W188" i="1" s="1"/>
  <c r="X188" i="1" s="1"/>
  <c r="V186" i="1"/>
  <c r="W186" i="1" s="1"/>
  <c r="X186" i="1" s="1"/>
  <c r="V187" i="1"/>
  <c r="W187" i="1" s="1"/>
  <c r="X187" i="1" s="1"/>
  <c r="V183" i="1"/>
  <c r="W183" i="1" s="1"/>
  <c r="X183" i="1" s="1"/>
  <c r="V175" i="1"/>
  <c r="W175" i="1" s="1"/>
  <c r="X175" i="1" s="1"/>
  <c r="Z175" i="1" s="1"/>
  <c r="AA175" i="1" s="1"/>
  <c r="V176" i="1"/>
  <c r="W176" i="1" s="1"/>
  <c r="X176" i="1" s="1"/>
  <c r="Z176" i="1" s="1"/>
  <c r="AA176" i="1" s="1"/>
  <c r="V181" i="1"/>
  <c r="W181" i="1" s="1"/>
  <c r="X181" i="1" s="1"/>
  <c r="V177" i="1"/>
  <c r="W177" i="1" s="1"/>
  <c r="X177" i="1" s="1"/>
  <c r="Z177" i="1" s="1"/>
  <c r="AA177" i="1" s="1"/>
  <c r="V180" i="1"/>
  <c r="W180" i="1" s="1"/>
  <c r="X180" i="1" s="1"/>
  <c r="Z180" i="1" s="1"/>
  <c r="AA180" i="1" s="1"/>
  <c r="V174" i="1"/>
  <c r="W174" i="1" s="1"/>
  <c r="X174" i="1" s="1"/>
  <c r="V169" i="1"/>
  <c r="W169" i="1" s="1"/>
  <c r="X169" i="1" s="1"/>
  <c r="Z169" i="1" s="1"/>
  <c r="AA169" i="1" s="1"/>
  <c r="V178" i="1"/>
  <c r="W178" i="1" s="1"/>
  <c r="X178" i="1" s="1"/>
  <c r="Z178" i="1" s="1"/>
  <c r="AA178" i="1" s="1"/>
  <c r="V165" i="1"/>
  <c r="W165" i="1" s="1"/>
  <c r="X165" i="1" s="1"/>
  <c r="Z165" i="1" s="1"/>
  <c r="AA165" i="1" s="1"/>
  <c r="V170" i="1"/>
  <c r="W170" i="1" s="1"/>
  <c r="X170" i="1" s="1"/>
  <c r="Z170" i="1" s="1"/>
  <c r="AA170" i="1" s="1"/>
  <c r="V173" i="1"/>
  <c r="W173" i="1" s="1"/>
  <c r="X173" i="1" s="1"/>
  <c r="V171" i="1"/>
  <c r="W171" i="1" s="1"/>
  <c r="X171" i="1" s="1"/>
  <c r="Z171" i="1" s="1"/>
  <c r="AA171" i="1" s="1"/>
  <c r="V167" i="1"/>
  <c r="W167" i="1" s="1"/>
  <c r="X167" i="1" s="1"/>
  <c r="V160" i="1"/>
  <c r="W160" i="1" s="1"/>
  <c r="X160" i="1" s="1"/>
  <c r="Z160" i="1" s="1"/>
  <c r="AA160" i="1" s="1"/>
  <c r="V164" i="1"/>
  <c r="W164" i="1" s="1"/>
  <c r="X164" i="1" s="1"/>
  <c r="Z164" i="1" s="1"/>
  <c r="AA164" i="1" s="1"/>
  <c r="V166" i="1"/>
  <c r="W166" i="1" s="1"/>
  <c r="X166" i="1" s="1"/>
  <c r="Z166" i="1" s="1"/>
  <c r="AA166" i="1" s="1"/>
  <c r="V156" i="1"/>
  <c r="W156" i="1" s="1"/>
  <c r="X156" i="1" s="1"/>
  <c r="Z156" i="1" s="1"/>
  <c r="AA156" i="1" s="1"/>
  <c r="V163" i="1"/>
  <c r="W163" i="1" s="1"/>
  <c r="X163" i="1" s="1"/>
  <c r="Z163" i="1" s="1"/>
  <c r="AA163" i="1" s="1"/>
  <c r="V158" i="1"/>
  <c r="W158" i="1" s="1"/>
  <c r="X158" i="1" s="1"/>
  <c r="Z158" i="1" s="1"/>
  <c r="AA158" i="1" s="1"/>
  <c r="V157" i="1"/>
  <c r="W157" i="1" s="1"/>
  <c r="X157" i="1" s="1"/>
  <c r="Z157" i="1" s="1"/>
  <c r="AA157" i="1" s="1"/>
  <c r="V159" i="1"/>
  <c r="W159" i="1" s="1"/>
  <c r="X159" i="1" s="1"/>
  <c r="Z159" i="1" s="1"/>
  <c r="AA159" i="1" s="1"/>
  <c r="V162" i="1"/>
  <c r="W162" i="1" s="1"/>
  <c r="X162" i="1" s="1"/>
  <c r="Z162" i="1" s="1"/>
  <c r="AA162" i="1" s="1"/>
  <c r="V154" i="1"/>
  <c r="W154" i="1" s="1"/>
  <c r="X154" i="1" s="1"/>
  <c r="V155" i="1"/>
  <c r="W155" i="1" s="1"/>
  <c r="X155" i="1" s="1"/>
  <c r="Z155" i="1" s="1"/>
  <c r="AA155" i="1" s="1"/>
  <c r="V152" i="1"/>
  <c r="W152" i="1" s="1"/>
  <c r="X152" i="1" s="1"/>
  <c r="Z152" i="1" s="1"/>
  <c r="AA152" i="1" s="1"/>
  <c r="V147" i="1"/>
  <c r="W147" i="1" s="1"/>
  <c r="X147" i="1" s="1"/>
  <c r="Z147" i="1" s="1"/>
  <c r="AA147" i="1" s="1"/>
  <c r="V150" i="1"/>
  <c r="W150" i="1" s="1"/>
  <c r="X150" i="1" s="1"/>
  <c r="Z150" i="1" s="1"/>
  <c r="AA150" i="1" s="1"/>
  <c r="V151" i="1"/>
  <c r="W151" i="1" s="1"/>
  <c r="X151" i="1" s="1"/>
  <c r="V145" i="1"/>
  <c r="W145" i="1" s="1"/>
  <c r="X145" i="1" s="1"/>
  <c r="Z145" i="1" s="1"/>
  <c r="AA145" i="1" s="1"/>
  <c r="V153" i="1"/>
  <c r="W153" i="1" s="1"/>
  <c r="X153" i="1" s="1"/>
  <c r="Z153" i="1" s="1"/>
  <c r="AA153" i="1" s="1"/>
  <c r="V142" i="1"/>
  <c r="W142" i="1" s="1"/>
  <c r="X142" i="1" s="1"/>
  <c r="Z142" i="1" s="1"/>
  <c r="AA142" i="1" s="1"/>
  <c r="V144" i="1"/>
  <c r="W144" i="1" s="1"/>
  <c r="X144" i="1" s="1"/>
  <c r="Z144" i="1" s="1"/>
  <c r="AA144" i="1" s="1"/>
  <c r="V148" i="1"/>
  <c r="W148" i="1" s="1"/>
  <c r="X148" i="1" s="1"/>
  <c r="V136" i="1"/>
  <c r="W136" i="1" s="1"/>
  <c r="X136" i="1" s="1"/>
  <c r="Z136" i="1" s="1"/>
  <c r="V134" i="1"/>
  <c r="W134" i="1" s="1"/>
  <c r="X134" i="1" s="1"/>
  <c r="Z134" i="1" s="1"/>
  <c r="AA134" i="1" s="1"/>
  <c r="V143" i="1"/>
  <c r="W143" i="1" s="1"/>
  <c r="X143" i="1" s="1"/>
  <c r="V135" i="1"/>
  <c r="W135" i="1" s="1"/>
  <c r="X135" i="1" s="1"/>
  <c r="Z135" i="1" s="1"/>
  <c r="AA135" i="1" s="1"/>
  <c r="V138" i="1"/>
  <c r="W138" i="1" s="1"/>
  <c r="X138" i="1" s="1"/>
  <c r="Z138" i="1" s="1"/>
  <c r="AA138" i="1" s="1"/>
  <c r="V140" i="1"/>
  <c r="W140" i="1" s="1"/>
  <c r="X140" i="1" s="1"/>
  <c r="V130" i="1"/>
  <c r="W130" i="1" s="1"/>
  <c r="X130" i="1" s="1"/>
  <c r="Z130" i="1" s="1"/>
  <c r="AA130" i="1" s="1"/>
  <c r="V137" i="1"/>
  <c r="W137" i="1" s="1"/>
  <c r="X137" i="1" s="1"/>
  <c r="V129" i="1"/>
  <c r="W129" i="1" s="1"/>
  <c r="X129" i="1" s="1"/>
  <c r="Z129" i="1" s="1"/>
  <c r="AA129" i="1" s="1"/>
  <c r="V127" i="1"/>
  <c r="W127" i="1" s="1"/>
  <c r="X127" i="1" s="1"/>
  <c r="Z127" i="1" s="1"/>
  <c r="AA127" i="1" s="1"/>
  <c r="V124" i="1"/>
  <c r="W124" i="1" s="1"/>
  <c r="X124" i="1" s="1"/>
  <c r="Z124" i="1" s="1"/>
  <c r="AA124" i="1" s="1"/>
  <c r="V125" i="1"/>
  <c r="W125" i="1" s="1"/>
  <c r="X125" i="1" s="1"/>
  <c r="Z125" i="1" s="1"/>
  <c r="AA125" i="1" s="1"/>
  <c r="V126" i="1"/>
  <c r="W126" i="1" s="1"/>
  <c r="X126" i="1" s="1"/>
  <c r="Z126" i="1" s="1"/>
  <c r="AA126" i="1" s="1"/>
  <c r="V131" i="1"/>
  <c r="W131" i="1" s="1"/>
  <c r="X131" i="1" s="1"/>
  <c r="Z131" i="1" s="1"/>
  <c r="AA131" i="1" s="1"/>
  <c r="V132" i="1"/>
  <c r="W132" i="1" s="1"/>
  <c r="X132" i="1" s="1"/>
  <c r="V133" i="1"/>
  <c r="W133" i="1" s="1"/>
  <c r="X133" i="1" s="1"/>
  <c r="V119" i="1"/>
  <c r="W119" i="1" s="1"/>
  <c r="X119" i="1" s="1"/>
  <c r="Z119" i="1" s="1"/>
  <c r="V128" i="1"/>
  <c r="W128" i="1" s="1"/>
  <c r="X128" i="1" s="1"/>
  <c r="V114" i="1"/>
  <c r="W114" i="1" s="1"/>
  <c r="X114" i="1" s="1"/>
  <c r="Z114" i="1" s="1"/>
  <c r="AA114" i="1" s="1"/>
  <c r="V115" i="1"/>
  <c r="W115" i="1" s="1"/>
  <c r="X115" i="1" s="1"/>
  <c r="Z115" i="1" s="1"/>
  <c r="V121" i="1"/>
  <c r="W121" i="1" s="1"/>
  <c r="X121" i="1" s="1"/>
  <c r="V118" i="1"/>
  <c r="W118" i="1" s="1"/>
  <c r="X118" i="1" s="1"/>
  <c r="Z118" i="1" s="1"/>
  <c r="AA118" i="1" s="1"/>
  <c r="V117" i="1"/>
  <c r="W117" i="1" s="1"/>
  <c r="X117" i="1" s="1"/>
  <c r="Z117" i="1" s="1"/>
  <c r="AA117" i="1" s="1"/>
  <c r="V122" i="1"/>
  <c r="W122" i="1" s="1"/>
  <c r="X122" i="1" s="1"/>
  <c r="Z122" i="1" s="1"/>
  <c r="AA122" i="1" s="1"/>
  <c r="V120" i="1"/>
  <c r="W120" i="1" s="1"/>
  <c r="X120" i="1" s="1"/>
  <c r="Z120" i="1" s="1"/>
  <c r="AA120" i="1" s="1"/>
  <c r="V113" i="1"/>
  <c r="W113" i="1" s="1"/>
  <c r="X113" i="1" s="1"/>
  <c r="Z113" i="1" s="1"/>
  <c r="AA113" i="1" s="1"/>
  <c r="V116" i="1"/>
  <c r="W116" i="1" s="1"/>
  <c r="X116" i="1" s="1"/>
  <c r="Z116" i="1" s="1"/>
  <c r="AA116" i="1" s="1"/>
  <c r="V112" i="1"/>
  <c r="W112" i="1" s="1"/>
  <c r="X112" i="1" s="1"/>
  <c r="Z112" i="1" s="1"/>
  <c r="AA112" i="1" s="1"/>
  <c r="V107" i="1"/>
  <c r="W107" i="1" s="1"/>
  <c r="X107" i="1" s="1"/>
  <c r="Z107" i="1" s="1"/>
  <c r="AA107" i="1" s="1"/>
  <c r="V108" i="1"/>
  <c r="W108" i="1" s="1"/>
  <c r="X108" i="1" s="1"/>
  <c r="Z108" i="1" s="1"/>
  <c r="AA108" i="1" s="1"/>
  <c r="V100" i="1"/>
  <c r="W100" i="1" s="1"/>
  <c r="X100" i="1" s="1"/>
  <c r="Z100" i="1" s="1"/>
  <c r="V101" i="1"/>
  <c r="W101" i="1" s="1"/>
  <c r="X101" i="1" s="1"/>
  <c r="Z101" i="1" s="1"/>
  <c r="AA101" i="1" s="1"/>
  <c r="V103" i="1"/>
  <c r="W103" i="1" s="1"/>
  <c r="X103" i="1" s="1"/>
  <c r="Z103" i="1" s="1"/>
  <c r="AA103" i="1" s="1"/>
  <c r="V102" i="1"/>
  <c r="W102" i="1" s="1"/>
  <c r="X102" i="1" s="1"/>
  <c r="Z102" i="1" s="1"/>
  <c r="AA102" i="1" s="1"/>
  <c r="V104" i="1"/>
  <c r="W104" i="1" s="1"/>
  <c r="X104" i="1" s="1"/>
  <c r="Z104" i="1" s="1"/>
  <c r="AA104" i="1" s="1"/>
  <c r="V98" i="1"/>
  <c r="W98" i="1" s="1"/>
  <c r="X98" i="1" s="1"/>
  <c r="Z98" i="1" s="1"/>
  <c r="AA98" i="1" s="1"/>
  <c r="V99" i="1"/>
  <c r="W99" i="1" s="1"/>
  <c r="X99" i="1" s="1"/>
  <c r="Z99" i="1" s="1"/>
  <c r="AA99" i="1" s="1"/>
  <c r="V90" i="1"/>
  <c r="W90" i="1" s="1"/>
  <c r="X90" i="1" s="1"/>
  <c r="Z90" i="1" s="1"/>
  <c r="AA90" i="1" s="1"/>
  <c r="V91" i="1"/>
  <c r="W91" i="1" s="1"/>
  <c r="X91" i="1" s="1"/>
  <c r="V96" i="1"/>
  <c r="W96" i="1" s="1"/>
  <c r="X96" i="1" s="1"/>
  <c r="Z93" i="1"/>
  <c r="AA93" i="1" s="1"/>
  <c r="V86" i="1"/>
  <c r="W86" i="1" s="1"/>
  <c r="X86" i="1" s="1"/>
  <c r="Z86" i="1" s="1"/>
  <c r="AA86" i="1" s="1"/>
  <c r="V84" i="1"/>
  <c r="W84" i="1" s="1"/>
  <c r="X84" i="1" s="1"/>
  <c r="Z84" i="1" s="1"/>
  <c r="V89" i="1"/>
  <c r="W89" i="1" s="1"/>
  <c r="X89" i="1" s="1"/>
  <c r="V92" i="1"/>
  <c r="W92" i="1" s="1"/>
  <c r="X92" i="1" s="1"/>
  <c r="V88" i="1"/>
  <c r="W88" i="1" s="1"/>
  <c r="X88" i="1" s="1"/>
  <c r="V85" i="1"/>
  <c r="W85" i="1" s="1"/>
  <c r="X85" i="1" s="1"/>
  <c r="V87" i="1"/>
  <c r="W87" i="1" s="1"/>
  <c r="X87" i="1" s="1"/>
  <c r="V80" i="1"/>
  <c r="W80" i="1" s="1"/>
  <c r="X80" i="1" s="1"/>
  <c r="Z80" i="1" s="1"/>
  <c r="AA80" i="1" s="1"/>
  <c r="V77" i="1"/>
  <c r="W77" i="1" s="1"/>
  <c r="X77" i="1" s="1"/>
  <c r="Z77" i="1" s="1"/>
  <c r="AA77" i="1" s="1"/>
  <c r="V79" i="1"/>
  <c r="W79" i="1" s="1"/>
  <c r="X79" i="1" s="1"/>
  <c r="V75" i="1"/>
  <c r="W75" i="1" s="1"/>
  <c r="X75" i="1" s="1"/>
  <c r="Z75" i="1" s="1"/>
  <c r="AA75" i="1" s="1"/>
  <c r="V82" i="1"/>
  <c r="W82" i="1" s="1"/>
  <c r="X82" i="1" s="1"/>
  <c r="Z82" i="1" s="1"/>
  <c r="AA82" i="1" s="1"/>
  <c r="Z83" i="1"/>
  <c r="AA83" i="1" s="1"/>
  <c r="V76" i="1"/>
  <c r="W76" i="1" s="1"/>
  <c r="X76" i="1" s="1"/>
  <c r="Z76" i="1" s="1"/>
  <c r="AA76" i="1" s="1"/>
  <c r="V74" i="1"/>
  <c r="W74" i="1" s="1"/>
  <c r="X74" i="1" s="1"/>
  <c r="V78" i="1"/>
  <c r="W78" i="1" s="1"/>
  <c r="X78" i="1" s="1"/>
  <c r="Z78" i="1" s="1"/>
  <c r="AA78" i="1" s="1"/>
  <c r="V72" i="1"/>
  <c r="W72" i="1" s="1"/>
  <c r="X72" i="1" s="1"/>
  <c r="Z69" i="1"/>
  <c r="AA69" i="1" s="1"/>
  <c r="V68" i="1"/>
  <c r="W68" i="1" s="1"/>
  <c r="X68" i="1" s="1"/>
  <c r="Z68" i="1" s="1"/>
  <c r="V67" i="1"/>
  <c r="W67" i="1" s="1"/>
  <c r="X67" i="1" s="1"/>
  <c r="Z67" i="1" s="1"/>
  <c r="AA67" i="1" s="1"/>
  <c r="V64" i="1"/>
  <c r="W64" i="1" s="1"/>
  <c r="X64" i="1" s="1"/>
  <c r="Z64" i="1" s="1"/>
  <c r="AA64" i="1" s="1"/>
  <c r="V66" i="1"/>
  <c r="W66" i="1" s="1"/>
  <c r="X66" i="1" s="1"/>
  <c r="Z66" i="1" s="1"/>
  <c r="AA66" i="1" s="1"/>
  <c r="V58" i="1"/>
  <c r="W58" i="1" s="1"/>
  <c r="X58" i="1" s="1"/>
  <c r="Z58" i="1" s="1"/>
  <c r="AA58" i="1" s="1"/>
  <c r="V60" i="1"/>
  <c r="W60" i="1" s="1"/>
  <c r="X60" i="1" s="1"/>
  <c r="V62" i="1"/>
  <c r="W62" i="1" s="1"/>
  <c r="X62" i="1" s="1"/>
  <c r="V61" i="1"/>
  <c r="W61" i="1" s="1"/>
  <c r="X61" i="1" s="1"/>
  <c r="V57" i="1"/>
  <c r="W57" i="1" s="1"/>
  <c r="X57" i="1" s="1"/>
  <c r="V53" i="1"/>
  <c r="W53" i="1" s="1"/>
  <c r="X53" i="1" s="1"/>
  <c r="Z53" i="1" s="1"/>
  <c r="AA53" i="1" s="1"/>
  <c r="V54" i="1"/>
  <c r="W54" i="1" s="1"/>
  <c r="X54" i="1" s="1"/>
  <c r="Z49" i="1"/>
  <c r="AA49" i="1" s="1"/>
  <c r="V51" i="1"/>
  <c r="W51" i="1" s="1"/>
  <c r="X51" i="1" s="1"/>
  <c r="V52" i="1"/>
  <c r="W52" i="1" s="1"/>
  <c r="X52" i="1" s="1"/>
  <c r="V39" i="1"/>
  <c r="W39" i="1" s="1"/>
  <c r="X39" i="1" s="1"/>
  <c r="Z39" i="1" s="1"/>
  <c r="AA39" i="1" s="1"/>
  <c r="V47" i="1"/>
  <c r="W47" i="1" s="1"/>
  <c r="X47" i="1" s="1"/>
  <c r="V48" i="1"/>
  <c r="W48" i="1" s="1"/>
  <c r="X48" i="1" s="1"/>
  <c r="V36" i="1"/>
  <c r="W36" i="1" s="1"/>
  <c r="X36" i="1" s="1"/>
  <c r="Z36" i="1" s="1"/>
  <c r="AA36" i="1" s="1"/>
  <c r="Z43" i="1"/>
  <c r="AA43" i="1" s="1"/>
  <c r="V38" i="1"/>
  <c r="W38" i="1" s="1"/>
  <c r="X38" i="1" s="1"/>
  <c r="Z38" i="1" s="1"/>
  <c r="AA38" i="1" s="1"/>
  <c r="V33" i="1"/>
  <c r="W33" i="1" s="1"/>
  <c r="X33" i="1" s="1"/>
  <c r="Z33" i="1" s="1"/>
  <c r="AA33" i="1" s="1"/>
  <c r="V35" i="1"/>
  <c r="W35" i="1" s="1"/>
  <c r="X35" i="1" s="1"/>
  <c r="Z35" i="1" s="1"/>
  <c r="AA35" i="1" s="1"/>
  <c r="V37" i="1"/>
  <c r="W37" i="1" s="1"/>
  <c r="X37" i="1" s="1"/>
  <c r="V29" i="1"/>
  <c r="W29" i="1" s="1"/>
  <c r="X29" i="1" s="1"/>
  <c r="V30" i="1"/>
  <c r="W30" i="1" s="1"/>
  <c r="X30" i="1" s="1"/>
  <c r="V31" i="1"/>
  <c r="W31" i="1" s="1"/>
  <c r="X31" i="1" s="1"/>
  <c r="V27" i="1"/>
  <c r="W27" i="1" s="1"/>
  <c r="X27" i="1" s="1"/>
  <c r="V20" i="1"/>
  <c r="W20" i="1" s="1"/>
  <c r="X20" i="1" s="1"/>
  <c r="V26" i="1"/>
  <c r="W26" i="1" s="1"/>
  <c r="X26" i="1" s="1"/>
  <c r="Z26" i="1" s="1"/>
  <c r="AA26" i="1" s="1"/>
  <c r="V24" i="1"/>
  <c r="W24" i="1" s="1"/>
  <c r="X24" i="1" s="1"/>
  <c r="Z24" i="1" s="1"/>
  <c r="AA24" i="1" s="1"/>
  <c r="O344" i="1"/>
  <c r="H339" i="1"/>
  <c r="O284" i="1"/>
  <c r="O274" i="1"/>
  <c r="O244" i="1"/>
  <c r="O204" i="1"/>
  <c r="H166" i="1"/>
  <c r="O164" i="1"/>
  <c r="O119" i="1"/>
  <c r="H127" i="1"/>
  <c r="R329" i="1"/>
  <c r="G315" i="1"/>
  <c r="G262" i="1"/>
  <c r="R239" i="1"/>
  <c r="G222" i="1"/>
  <c r="R199" i="1"/>
  <c r="G195" i="1"/>
  <c r="G197" i="1"/>
  <c r="G194" i="1"/>
  <c r="G196" i="1"/>
  <c r="V15" i="1"/>
  <c r="W15" i="1" s="1"/>
  <c r="X15" i="1" s="1"/>
  <c r="Z15" i="1" s="1"/>
  <c r="AA15" i="1" s="1"/>
  <c r="V22" i="1"/>
  <c r="W22" i="1" s="1"/>
  <c r="X22" i="1" s="1"/>
  <c r="V17" i="1"/>
  <c r="W17" i="1" s="1"/>
  <c r="X17" i="1" s="1"/>
  <c r="V18" i="1"/>
  <c r="W18" i="1" s="1"/>
  <c r="X18" i="1" s="1"/>
  <c r="V16" i="1"/>
  <c r="W16" i="1" s="1"/>
  <c r="X16" i="1" s="1"/>
  <c r="Z16" i="1" s="1"/>
  <c r="AA16" i="1" s="1"/>
  <c r="V9" i="1"/>
  <c r="W9" i="1" s="1"/>
  <c r="X9" i="1" s="1"/>
  <c r="V13" i="1"/>
  <c r="W13" i="1" s="1"/>
  <c r="X13" i="1" s="1"/>
  <c r="V5" i="1"/>
  <c r="W5" i="1" s="1"/>
  <c r="X5" i="1" s="1"/>
  <c r="Z5" i="1" s="1"/>
  <c r="AA5" i="1" s="1"/>
  <c r="V10" i="1"/>
  <c r="W10" i="1" s="1"/>
  <c r="X10" i="1" s="1"/>
  <c r="V11" i="1"/>
  <c r="W11" i="1" s="1"/>
  <c r="X11" i="1" s="1"/>
  <c r="Z11" i="1" s="1"/>
  <c r="AA11" i="1" s="1"/>
  <c r="V4" i="1"/>
  <c r="W4" i="1" s="1"/>
  <c r="X4" i="1" s="1"/>
  <c r="Z4" i="1" s="1"/>
  <c r="AA4" i="1" s="1"/>
  <c r="R369" i="1"/>
  <c r="V8" i="1"/>
  <c r="W8" i="1" s="1"/>
  <c r="X8" i="1" s="1"/>
  <c r="Z8" i="1" s="1"/>
  <c r="AA8" i="1" s="1"/>
  <c r="G225" i="1"/>
  <c r="G31" i="1"/>
  <c r="G61" i="1"/>
  <c r="G381" i="1"/>
  <c r="H267" i="1"/>
  <c r="O324" i="1"/>
  <c r="R344" i="1"/>
  <c r="R334" i="1"/>
  <c r="G291" i="1"/>
  <c r="R294" i="1"/>
  <c r="G305" i="1"/>
  <c r="G155" i="1"/>
  <c r="G220" i="1"/>
  <c r="R174" i="1"/>
  <c r="G46" i="1"/>
  <c r="G191" i="1"/>
  <c r="G380" i="1"/>
  <c r="G382" i="1"/>
  <c r="H382" i="1"/>
  <c r="G371" i="1"/>
  <c r="G366" i="1"/>
  <c r="G357" i="1"/>
  <c r="H350" i="1"/>
  <c r="G337" i="1"/>
  <c r="G334" i="1"/>
  <c r="G331" i="1"/>
  <c r="G330" i="1"/>
  <c r="H301" i="1"/>
  <c r="O304" i="1"/>
  <c r="R309" i="1"/>
  <c r="G287" i="1"/>
  <c r="R289" i="1"/>
  <c r="G281" i="1"/>
  <c r="R279" i="1"/>
  <c r="R274" i="1"/>
  <c r="G269" i="1"/>
  <c r="G271" i="1"/>
  <c r="R269" i="1"/>
  <c r="G265" i="1"/>
  <c r="H261" i="1"/>
  <c r="R259" i="1"/>
  <c r="R249" i="1"/>
  <c r="G231" i="1"/>
  <c r="O234" i="1"/>
  <c r="G226" i="1"/>
  <c r="O224" i="1"/>
  <c r="H219" i="1"/>
  <c r="H226" i="1"/>
  <c r="G221" i="1"/>
  <c r="R224" i="1"/>
  <c r="G227" i="1"/>
  <c r="R219" i="1"/>
  <c r="G192" i="1"/>
  <c r="G190" i="1"/>
  <c r="R194" i="1"/>
  <c r="H179" i="1"/>
  <c r="O184" i="1"/>
  <c r="R159" i="1"/>
  <c r="R154" i="1"/>
  <c r="G141" i="1"/>
  <c r="G111" i="1"/>
  <c r="G96" i="1"/>
  <c r="H82" i="1"/>
  <c r="H80" i="1"/>
  <c r="G81" i="1"/>
  <c r="G72" i="1"/>
  <c r="G76" i="1"/>
  <c r="H62" i="1"/>
  <c r="O39" i="1"/>
  <c r="G36" i="1"/>
  <c r="G34" i="1"/>
  <c r="G20" i="1"/>
  <c r="H27" i="1"/>
  <c r="O9" i="1"/>
  <c r="H257" i="1"/>
  <c r="G336" i="1"/>
  <c r="H79" i="1"/>
  <c r="G361" i="1"/>
  <c r="R374" i="1"/>
  <c r="R339" i="1"/>
  <c r="H81" i="1"/>
  <c r="H76" i="1"/>
  <c r="H99" i="1"/>
  <c r="G364" i="1"/>
  <c r="G101" i="1"/>
  <c r="G335" i="1"/>
  <c r="G205" i="1"/>
  <c r="H59" i="1"/>
  <c r="G332" i="1"/>
  <c r="G232" i="1"/>
  <c r="G329" i="1"/>
  <c r="H134" i="1"/>
  <c r="H54" i="1"/>
  <c r="G171" i="1"/>
  <c r="H142" i="1"/>
  <c r="H336" i="1"/>
  <c r="R364" i="1"/>
  <c r="G30" i="1"/>
  <c r="H176" i="1"/>
  <c r="G306" i="1"/>
  <c r="H327" i="1"/>
  <c r="G187" i="1"/>
  <c r="G311" i="1"/>
  <c r="G359" i="1"/>
  <c r="H17" i="1"/>
  <c r="R74" i="1"/>
  <c r="G312" i="1"/>
  <c r="R29" i="1"/>
  <c r="H286" i="1"/>
  <c r="G275" i="1"/>
  <c r="G211" i="1"/>
  <c r="R214" i="1"/>
  <c r="G360" i="1"/>
  <c r="G310" i="1"/>
  <c r="H92" i="1"/>
  <c r="R314" i="1"/>
  <c r="H210" i="1"/>
  <c r="H374" i="1"/>
  <c r="G365" i="1"/>
  <c r="G362" i="1"/>
  <c r="R349" i="1"/>
  <c r="R34" i="1"/>
  <c r="H377" i="1"/>
  <c r="O374" i="1"/>
  <c r="H376" i="1"/>
  <c r="H375" i="1"/>
  <c r="H381" i="1"/>
  <c r="H380" i="1"/>
  <c r="O364" i="1"/>
  <c r="H370" i="1"/>
  <c r="H367" i="1"/>
  <c r="H366" i="1"/>
  <c r="H344" i="1"/>
  <c r="H352" i="1"/>
  <c r="H346" i="1"/>
  <c r="O354" i="1"/>
  <c r="H351" i="1"/>
  <c r="H347" i="1"/>
  <c r="H341" i="1"/>
  <c r="H345" i="1"/>
  <c r="H334" i="1"/>
  <c r="O339" i="1"/>
  <c r="H337" i="1"/>
  <c r="O334" i="1"/>
  <c r="H335" i="1"/>
  <c r="H326" i="1"/>
  <c r="H329" i="1"/>
  <c r="O314" i="1"/>
  <c r="H307" i="1"/>
  <c r="H304" i="1"/>
  <c r="H309" i="1"/>
  <c r="H310" i="1"/>
  <c r="H312" i="1"/>
  <c r="H306" i="1"/>
  <c r="H305" i="1"/>
  <c r="H311" i="1"/>
  <c r="O294" i="1"/>
  <c r="H294" i="1"/>
  <c r="O299" i="1"/>
  <c r="H296" i="1"/>
  <c r="H295" i="1"/>
  <c r="H297" i="1"/>
  <c r="O289" i="1"/>
  <c r="H287" i="1"/>
  <c r="H292" i="1"/>
  <c r="H264" i="1"/>
  <c r="O269" i="1"/>
  <c r="H272" i="1"/>
  <c r="H266" i="1"/>
  <c r="H269" i="1"/>
  <c r="H265" i="1"/>
  <c r="H271" i="1"/>
  <c r="H260" i="1"/>
  <c r="H255" i="1"/>
  <c r="H256" i="1"/>
  <c r="H254" i="1"/>
  <c r="H247" i="1"/>
  <c r="H252" i="1"/>
  <c r="H246" i="1"/>
  <c r="H232" i="1"/>
  <c r="H227" i="1"/>
  <c r="H225" i="1"/>
  <c r="H231" i="1"/>
  <c r="O229" i="1"/>
  <c r="H224" i="1"/>
  <c r="H220" i="1"/>
  <c r="H206" i="1"/>
  <c r="H221" i="1"/>
  <c r="H207" i="1"/>
  <c r="H216" i="1"/>
  <c r="H214" i="1"/>
  <c r="H212" i="1"/>
  <c r="H215" i="1"/>
  <c r="H217" i="1"/>
  <c r="O214" i="1"/>
  <c r="H190" i="1"/>
  <c r="H187" i="1"/>
  <c r="H191" i="1"/>
  <c r="H185" i="1"/>
  <c r="H192" i="1"/>
  <c r="H184" i="1"/>
  <c r="H186" i="1"/>
  <c r="O194" i="1"/>
  <c r="H174" i="1"/>
  <c r="O174" i="1"/>
  <c r="H181" i="1"/>
  <c r="H177" i="1"/>
  <c r="H175" i="1"/>
  <c r="O179" i="1"/>
  <c r="H169" i="1"/>
  <c r="H167" i="1"/>
  <c r="H172" i="1"/>
  <c r="O154" i="1"/>
  <c r="H141" i="1"/>
  <c r="H139" i="1"/>
  <c r="H140" i="1"/>
  <c r="H136" i="1"/>
  <c r="O139" i="1"/>
  <c r="O114" i="1"/>
  <c r="H77" i="1"/>
  <c r="H60" i="1"/>
  <c r="H61" i="1"/>
  <c r="H56" i="1"/>
  <c r="O59" i="1"/>
  <c r="H51" i="1"/>
  <c r="H39" i="1"/>
  <c r="H40" i="1"/>
  <c r="H42" i="1"/>
  <c r="H37" i="1"/>
  <c r="H36" i="1"/>
  <c r="G347" i="1"/>
  <c r="G344" i="1"/>
  <c r="G345" i="1"/>
  <c r="G342" i="1"/>
  <c r="G325" i="1"/>
  <c r="G321" i="1"/>
  <c r="R324" i="1"/>
  <c r="G317" i="1"/>
  <c r="G326" i="1"/>
  <c r="G314" i="1"/>
  <c r="G316" i="1"/>
  <c r="G327" i="1"/>
  <c r="G301" i="1"/>
  <c r="G309" i="1"/>
  <c r="G299" i="1"/>
  <c r="G302" i="1"/>
  <c r="R304" i="1"/>
  <c r="G304" i="1"/>
  <c r="G307" i="1"/>
  <c r="G300" i="1"/>
  <c r="G285" i="1"/>
  <c r="G277" i="1"/>
  <c r="G274" i="1"/>
  <c r="G276" i="1"/>
  <c r="G272" i="1"/>
  <c r="G270" i="1"/>
  <c r="G266" i="1"/>
  <c r="G264" i="1"/>
  <c r="G267" i="1"/>
  <c r="R264" i="1"/>
  <c r="G260" i="1"/>
  <c r="G261" i="1"/>
  <c r="G259" i="1"/>
  <c r="G251" i="1"/>
  <c r="R254" i="1"/>
  <c r="G247" i="1"/>
  <c r="G245" i="1"/>
  <c r="G241" i="1"/>
  <c r="G237" i="1"/>
  <c r="G235" i="1"/>
  <c r="G230" i="1"/>
  <c r="G234" i="1"/>
  <c r="G236" i="1"/>
  <c r="R234" i="1"/>
  <c r="G229" i="1"/>
  <c r="G219" i="1"/>
  <c r="G201" i="1"/>
  <c r="G207" i="1"/>
  <c r="G189" i="1"/>
  <c r="R189" i="1"/>
  <c r="R179" i="1"/>
  <c r="G186" i="1"/>
  <c r="G184" i="1"/>
  <c r="G182" i="1"/>
  <c r="R184" i="1"/>
  <c r="G179" i="1"/>
  <c r="G181" i="1"/>
  <c r="G180" i="1"/>
  <c r="G185" i="1"/>
  <c r="G165" i="1"/>
  <c r="R169" i="1"/>
  <c r="G167" i="1"/>
  <c r="G149" i="1"/>
  <c r="G157" i="1"/>
  <c r="G156" i="1"/>
  <c r="R144" i="1"/>
  <c r="G145" i="1"/>
  <c r="G125" i="1"/>
  <c r="G127" i="1"/>
  <c r="G105" i="1"/>
  <c r="R104" i="1"/>
  <c r="G89" i="1"/>
  <c r="G97" i="1"/>
  <c r="G92" i="1"/>
  <c r="G85" i="1"/>
  <c r="G71" i="1"/>
  <c r="G70" i="1"/>
  <c r="G69" i="1"/>
  <c r="G65" i="1"/>
  <c r="G47" i="1"/>
  <c r="G52" i="1"/>
  <c r="G41" i="1"/>
  <c r="G44" i="1"/>
  <c r="G32" i="1"/>
  <c r="R44" i="1"/>
  <c r="G37" i="1"/>
  <c r="G35" i="1"/>
  <c r="G29" i="1"/>
  <c r="G25" i="1"/>
  <c r="G26" i="1"/>
  <c r="R24" i="1"/>
  <c r="G27" i="1"/>
  <c r="G24" i="1"/>
  <c r="O29" i="1"/>
  <c r="H9" i="1"/>
  <c r="G16" i="1"/>
  <c r="G15" i="1"/>
  <c r="G19" i="1"/>
  <c r="G21" i="1"/>
  <c r="G22" i="1"/>
  <c r="G14" i="1"/>
  <c r="G17" i="1"/>
  <c r="H10" i="1"/>
  <c r="H11" i="1"/>
  <c r="H12" i="1"/>
  <c r="O144" i="1"/>
  <c r="H145" i="1"/>
  <c r="H144" i="1"/>
  <c r="H146" i="1"/>
  <c r="O64" i="1"/>
  <c r="H65" i="1"/>
  <c r="H64" i="1"/>
  <c r="H66" i="1"/>
  <c r="G131" i="1"/>
  <c r="G135" i="1"/>
  <c r="G134" i="1"/>
  <c r="R129" i="1"/>
  <c r="H19" i="1"/>
  <c r="O19" i="1"/>
  <c r="H20" i="1"/>
  <c r="G120" i="1"/>
  <c r="G119" i="1"/>
  <c r="R119" i="1"/>
  <c r="G122" i="1"/>
  <c r="O379" i="1"/>
  <c r="H379" i="1"/>
  <c r="O94" i="1"/>
  <c r="H97" i="1"/>
  <c r="G114" i="1"/>
  <c r="R109" i="1"/>
  <c r="G115" i="1"/>
  <c r="O69" i="1"/>
  <c r="H70" i="1"/>
  <c r="H69" i="1"/>
  <c r="O124" i="1"/>
  <c r="H125" i="1"/>
  <c r="H124" i="1"/>
  <c r="H126" i="1"/>
  <c r="O84" i="1"/>
  <c r="H85" i="1"/>
  <c r="H84" i="1"/>
  <c r="H86" i="1"/>
  <c r="O44" i="1"/>
  <c r="H46" i="1"/>
  <c r="H44" i="1"/>
  <c r="H45" i="1"/>
  <c r="H15" i="1"/>
  <c r="H14" i="1"/>
  <c r="O14" i="1"/>
  <c r="H16" i="1"/>
  <c r="O129" i="1"/>
  <c r="H130" i="1"/>
  <c r="H129" i="1"/>
  <c r="G91" i="1"/>
  <c r="R89" i="1"/>
  <c r="G95" i="1"/>
  <c r="G94" i="1"/>
  <c r="O49" i="1"/>
  <c r="H50" i="1"/>
  <c r="H49" i="1"/>
  <c r="G40" i="1"/>
  <c r="G39" i="1"/>
  <c r="R39" i="1"/>
  <c r="G42" i="1"/>
  <c r="O34" i="1"/>
  <c r="H41" i="1"/>
  <c r="H322" i="1"/>
  <c r="H282" i="1"/>
  <c r="H202" i="1"/>
  <c r="H72" i="1"/>
  <c r="H151" i="1"/>
  <c r="G136" i="1"/>
  <c r="G56" i="1"/>
  <c r="O359" i="1"/>
  <c r="H239" i="1"/>
  <c r="H361" i="1"/>
  <c r="H356" i="1"/>
  <c r="H276" i="1"/>
  <c r="H196" i="1"/>
  <c r="H119" i="1"/>
  <c r="G252" i="1"/>
  <c r="G172" i="1"/>
  <c r="G150" i="1"/>
  <c r="G86" i="1"/>
  <c r="G290" i="1"/>
  <c r="G210" i="1"/>
  <c r="H95" i="1"/>
  <c r="H121" i="1"/>
  <c r="H149" i="1"/>
  <c r="H22" i="1"/>
  <c r="G121" i="1"/>
  <c r="H330" i="1"/>
  <c r="H289" i="1"/>
  <c r="O249" i="1"/>
  <c r="H170" i="1"/>
  <c r="O99" i="1"/>
  <c r="H359" i="1"/>
  <c r="O319" i="1"/>
  <c r="H240" i="1"/>
  <c r="H199" i="1"/>
  <c r="O159" i="1"/>
  <c r="H114" i="1"/>
  <c r="H150" i="1"/>
  <c r="H21" i="1"/>
  <c r="H372" i="1"/>
  <c r="G346" i="1"/>
  <c r="H321" i="1"/>
  <c r="H281" i="1"/>
  <c r="H241" i="1"/>
  <c r="H201" i="1"/>
  <c r="H161" i="1"/>
  <c r="G374" i="1"/>
  <c r="H357" i="1"/>
  <c r="H317" i="1"/>
  <c r="G294" i="1"/>
  <c r="H277" i="1"/>
  <c r="G254" i="1"/>
  <c r="H237" i="1"/>
  <c r="G214" i="1"/>
  <c r="H197" i="1"/>
  <c r="G174" i="1"/>
  <c r="H157" i="1"/>
  <c r="H365" i="1"/>
  <c r="H355" i="1"/>
  <c r="H325" i="1"/>
  <c r="H315" i="1"/>
  <c r="H285" i="1"/>
  <c r="H275" i="1"/>
  <c r="H245" i="1"/>
  <c r="H235" i="1"/>
  <c r="H205" i="1"/>
  <c r="H195" i="1"/>
  <c r="H165" i="1"/>
  <c r="H155" i="1"/>
  <c r="G375" i="1"/>
  <c r="G355" i="1"/>
  <c r="G295" i="1"/>
  <c r="G255" i="1"/>
  <c r="G215" i="1"/>
  <c r="G175" i="1"/>
  <c r="H120" i="1"/>
  <c r="H100" i="1"/>
  <c r="G351" i="1"/>
  <c r="H342" i="1"/>
  <c r="G322" i="1"/>
  <c r="H302" i="1"/>
  <c r="G282" i="1"/>
  <c r="H262" i="1"/>
  <c r="G242" i="1"/>
  <c r="H222" i="1"/>
  <c r="G202" i="1"/>
  <c r="H182" i="1"/>
  <c r="G162" i="1"/>
  <c r="H152" i="1"/>
  <c r="H132" i="1"/>
  <c r="H52" i="1"/>
  <c r="G369" i="1"/>
  <c r="G367" i="1"/>
  <c r="G349" i="1"/>
  <c r="G340" i="1"/>
  <c r="G320" i="1"/>
  <c r="G289" i="1"/>
  <c r="G280" i="1"/>
  <c r="G249" i="1"/>
  <c r="G240" i="1"/>
  <c r="G209" i="1"/>
  <c r="G200" i="1"/>
  <c r="G169" i="1"/>
  <c r="G160" i="1"/>
  <c r="H102" i="1"/>
  <c r="H31" i="1"/>
  <c r="G116" i="1"/>
  <c r="H340" i="1"/>
  <c r="H299" i="1"/>
  <c r="O259" i="1"/>
  <c r="H180" i="1"/>
  <c r="G129" i="1"/>
  <c r="G132" i="1"/>
  <c r="H94" i="1"/>
  <c r="G49" i="1"/>
  <c r="R64" i="1"/>
  <c r="O349" i="1"/>
  <c r="H270" i="1"/>
  <c r="H229" i="1"/>
  <c r="O189" i="1"/>
  <c r="R114" i="1"/>
  <c r="G147" i="1"/>
  <c r="G107" i="1"/>
  <c r="G67" i="1"/>
  <c r="H29" i="1"/>
  <c r="R14" i="1"/>
  <c r="H87" i="1"/>
  <c r="O24" i="1"/>
  <c r="O369" i="1"/>
  <c r="H290" i="1"/>
  <c r="H249" i="1"/>
  <c r="O209" i="1"/>
  <c r="H101" i="1"/>
  <c r="H360" i="1"/>
  <c r="H319" i="1"/>
  <c r="O279" i="1"/>
  <c r="H200" i="1"/>
  <c r="H159" i="1"/>
  <c r="H116" i="1"/>
  <c r="G110" i="1"/>
  <c r="O74" i="1"/>
  <c r="H75" i="1"/>
  <c r="H35" i="1"/>
  <c r="H25" i="1"/>
  <c r="R19" i="1"/>
  <c r="O104" i="1"/>
  <c r="H105" i="1"/>
  <c r="H104" i="1"/>
  <c r="H106" i="1"/>
  <c r="O89" i="1"/>
  <c r="H90" i="1"/>
  <c r="H89" i="1"/>
  <c r="G51" i="1"/>
  <c r="R49" i="1"/>
  <c r="G55" i="1"/>
  <c r="G54" i="1"/>
  <c r="G80" i="1"/>
  <c r="G79" i="1"/>
  <c r="R79" i="1"/>
  <c r="G82" i="1"/>
  <c r="G10" i="1"/>
  <c r="G9" i="1"/>
  <c r="G12" i="1"/>
  <c r="R9" i="1"/>
  <c r="G140" i="1"/>
  <c r="G139" i="1"/>
  <c r="R139" i="1"/>
  <c r="G142" i="1"/>
  <c r="G100" i="1"/>
  <c r="G99" i="1"/>
  <c r="R99" i="1"/>
  <c r="G102" i="1"/>
  <c r="G60" i="1"/>
  <c r="G59" i="1"/>
  <c r="R59" i="1"/>
  <c r="G62" i="1"/>
  <c r="G154" i="1"/>
  <c r="R149" i="1"/>
  <c r="A6" i="1"/>
  <c r="B6" i="1"/>
  <c r="O134" i="1"/>
  <c r="H137" i="1"/>
  <c r="O54" i="1"/>
  <c r="H57" i="1"/>
  <c r="G75" i="1"/>
  <c r="R69" i="1"/>
  <c r="G74" i="1"/>
  <c r="O109" i="1"/>
  <c r="H110" i="1"/>
  <c r="H109" i="1"/>
  <c r="H362" i="1"/>
  <c r="H242" i="1"/>
  <c r="H162" i="1"/>
  <c r="H112" i="1"/>
  <c r="H91" i="1"/>
  <c r="G137" i="1"/>
  <c r="G57" i="1"/>
  <c r="H280" i="1"/>
  <c r="O199" i="1"/>
  <c r="H115" i="1"/>
  <c r="O149" i="1"/>
  <c r="G297" i="1"/>
  <c r="G257" i="1"/>
  <c r="G217" i="1"/>
  <c r="G177" i="1"/>
  <c r="H316" i="1"/>
  <c r="H236" i="1"/>
  <c r="H156" i="1"/>
  <c r="G372" i="1"/>
  <c r="G292" i="1"/>
  <c r="G212" i="1"/>
  <c r="G126" i="1"/>
  <c r="R354" i="1"/>
  <c r="G151" i="1"/>
  <c r="G370" i="1"/>
  <c r="G350" i="1"/>
  <c r="G250" i="1"/>
  <c r="G170" i="1"/>
  <c r="H117" i="1"/>
  <c r="G130" i="1"/>
  <c r="R84" i="1"/>
  <c r="G50" i="1"/>
  <c r="H26" i="1"/>
  <c r="G377" i="1"/>
  <c r="H332" i="1"/>
  <c r="G286" i="1"/>
  <c r="G246" i="1"/>
  <c r="G206" i="1"/>
  <c r="G166" i="1"/>
  <c r="G324" i="1"/>
  <c r="G284" i="1"/>
  <c r="G244" i="1"/>
  <c r="G204" i="1"/>
  <c r="G164" i="1"/>
  <c r="H364" i="1"/>
  <c r="H354" i="1"/>
  <c r="H324" i="1"/>
  <c r="H314" i="1"/>
  <c r="H284" i="1"/>
  <c r="H274" i="1"/>
  <c r="H244" i="1"/>
  <c r="H234" i="1"/>
  <c r="H204" i="1"/>
  <c r="H194" i="1"/>
  <c r="H164" i="1"/>
  <c r="H154" i="1"/>
  <c r="G376" i="1"/>
  <c r="G356" i="1"/>
  <c r="G296" i="1"/>
  <c r="G256" i="1"/>
  <c r="G216" i="1"/>
  <c r="G176" i="1"/>
  <c r="G144" i="1"/>
  <c r="G124" i="1"/>
  <c r="G104" i="1"/>
  <c r="G84" i="1"/>
  <c r="G64" i="1"/>
  <c r="H371" i="1"/>
  <c r="G352" i="1"/>
  <c r="G341" i="1"/>
  <c r="H331" i="1"/>
  <c r="H291" i="1"/>
  <c r="H251" i="1"/>
  <c r="H211" i="1"/>
  <c r="H171" i="1"/>
  <c r="G146" i="1"/>
  <c r="G106" i="1"/>
  <c r="G66" i="1"/>
  <c r="R284" i="1"/>
  <c r="R244" i="1"/>
  <c r="R204" i="1"/>
  <c r="R164" i="1"/>
  <c r="G339" i="1"/>
  <c r="G319" i="1"/>
  <c r="G279" i="1"/>
  <c r="G239" i="1"/>
  <c r="G199" i="1"/>
  <c r="G159" i="1"/>
  <c r="H147" i="1"/>
  <c r="H107" i="1"/>
  <c r="H67" i="1"/>
  <c r="H32" i="1"/>
  <c r="H24" i="1"/>
  <c r="H131" i="1"/>
  <c r="H300" i="1"/>
  <c r="H259" i="1"/>
  <c r="O219" i="1"/>
  <c r="H135" i="1"/>
  <c r="R124" i="1"/>
  <c r="H96" i="1"/>
  <c r="G90" i="1"/>
  <c r="H55" i="1"/>
  <c r="G45" i="1"/>
  <c r="H349" i="1"/>
  <c r="O309" i="1"/>
  <c r="H230" i="1"/>
  <c r="H189" i="1"/>
  <c r="G117" i="1"/>
  <c r="G152" i="1"/>
  <c r="H111" i="1"/>
  <c r="H71" i="1"/>
  <c r="H47" i="1"/>
  <c r="H122" i="1"/>
  <c r="G87" i="1"/>
  <c r="H369" i="1"/>
  <c r="O329" i="1"/>
  <c r="H250" i="1"/>
  <c r="H209" i="1"/>
  <c r="O169" i="1"/>
  <c r="R134" i="1"/>
  <c r="R94" i="1"/>
  <c r="R54" i="1"/>
  <c r="H320" i="1"/>
  <c r="H279" i="1"/>
  <c r="O239" i="1"/>
  <c r="H160" i="1"/>
  <c r="G109" i="1"/>
  <c r="G112" i="1"/>
  <c r="H74" i="1"/>
  <c r="H34" i="1"/>
  <c r="G77" i="1"/>
  <c r="G11" i="1"/>
  <c r="H30" i="1"/>
  <c r="AA40" i="1" l="1"/>
  <c r="AD34" i="1"/>
  <c r="AD164" i="1"/>
  <c r="AC164" i="1"/>
  <c r="AD334" i="1"/>
  <c r="AC334" i="1"/>
  <c r="AD114" i="1"/>
  <c r="AC114" i="1"/>
  <c r="AD137" i="1"/>
  <c r="AC137" i="1"/>
  <c r="AD174" i="1"/>
  <c r="AC174" i="1"/>
  <c r="AD205" i="1"/>
  <c r="AC205" i="1"/>
  <c r="AD226" i="1"/>
  <c r="AC226" i="1"/>
  <c r="AD280" i="1"/>
  <c r="AC280" i="1"/>
  <c r="AD319" i="1"/>
  <c r="AC319" i="1"/>
  <c r="AD340" i="1"/>
  <c r="AC340" i="1"/>
  <c r="AD364" i="1"/>
  <c r="AC364" i="1"/>
  <c r="AD136" i="1"/>
  <c r="AC136" i="1"/>
  <c r="AD187" i="1"/>
  <c r="AC187" i="1"/>
  <c r="AD204" i="1"/>
  <c r="AC204" i="1"/>
  <c r="AD231" i="1"/>
  <c r="AC231" i="1"/>
  <c r="AC284" i="1"/>
  <c r="AD284" i="1"/>
  <c r="AD322" i="1"/>
  <c r="AC322" i="1"/>
  <c r="AD342" i="1"/>
  <c r="AC342" i="1"/>
  <c r="AD224" i="1"/>
  <c r="AC224" i="1"/>
  <c r="AD369" i="1"/>
  <c r="AC369" i="1"/>
  <c r="AD141" i="1"/>
  <c r="AC141" i="1"/>
  <c r="AD184" i="1"/>
  <c r="AC184" i="1"/>
  <c r="AD206" i="1"/>
  <c r="AC206" i="1"/>
  <c r="AD247" i="1"/>
  <c r="AC247" i="1"/>
  <c r="AD286" i="1"/>
  <c r="AC286" i="1"/>
  <c r="AD320" i="1"/>
  <c r="AC320" i="1"/>
  <c r="AD344" i="1"/>
  <c r="AC344" i="1"/>
  <c r="AD125" i="1"/>
  <c r="AC125" i="1"/>
  <c r="AD271" i="1"/>
  <c r="AC271" i="1"/>
  <c r="AD366" i="1"/>
  <c r="AC366" i="1"/>
  <c r="AD150" i="1"/>
  <c r="AC150" i="1"/>
  <c r="AD195" i="1"/>
  <c r="AC195" i="1"/>
  <c r="AD217" i="1"/>
  <c r="AC217" i="1"/>
  <c r="AD244" i="1"/>
  <c r="AC244" i="1"/>
  <c r="AD307" i="1"/>
  <c r="AC307" i="1"/>
  <c r="AD352" i="1"/>
  <c r="AC352" i="1"/>
  <c r="AD310" i="1"/>
  <c r="AC310" i="1"/>
  <c r="AD45" i="1"/>
  <c r="AC45" i="1"/>
  <c r="AD156" i="1"/>
  <c r="AC156" i="1"/>
  <c r="AD190" i="1"/>
  <c r="AC190" i="1"/>
  <c r="AD215" i="1"/>
  <c r="AC215" i="1"/>
  <c r="AD251" i="1"/>
  <c r="AC251" i="1"/>
  <c r="AD304" i="1"/>
  <c r="AC304" i="1"/>
  <c r="AD329" i="1"/>
  <c r="AC329" i="1"/>
  <c r="AD350" i="1"/>
  <c r="AC350" i="1"/>
  <c r="AD134" i="1"/>
  <c r="AC134" i="1"/>
  <c r="AD65" i="1"/>
  <c r="AC65" i="1"/>
  <c r="AD154" i="1"/>
  <c r="AC154" i="1"/>
  <c r="AD194" i="1"/>
  <c r="AC194" i="1"/>
  <c r="AD214" i="1"/>
  <c r="AC214" i="1"/>
  <c r="AD255" i="1"/>
  <c r="AC255" i="1"/>
  <c r="AD309" i="1"/>
  <c r="AC309" i="1"/>
  <c r="AD332" i="1"/>
  <c r="AC332" i="1"/>
  <c r="AD360" i="1"/>
  <c r="AC360" i="1"/>
  <c r="AD196" i="1"/>
  <c r="AC196" i="1"/>
  <c r="AD126" i="1"/>
  <c r="AC126" i="1"/>
  <c r="AD104" i="1"/>
  <c r="AC104" i="1"/>
  <c r="AD157" i="1"/>
  <c r="AC157" i="1"/>
  <c r="AD200" i="1"/>
  <c r="AC200" i="1"/>
  <c r="AD227" i="1"/>
  <c r="AC227" i="1"/>
  <c r="AD261" i="1"/>
  <c r="AC261" i="1"/>
  <c r="AD312" i="1"/>
  <c r="AC312" i="1"/>
  <c r="AD330" i="1"/>
  <c r="AC330" i="1"/>
  <c r="AA325" i="1"/>
  <c r="Z371" i="1"/>
  <c r="AA371" i="1" s="1"/>
  <c r="AA221" i="1"/>
  <c r="AA136" i="1"/>
  <c r="AA291" i="1"/>
  <c r="AA357" i="1"/>
  <c r="AA258" i="1"/>
  <c r="AA290" i="1"/>
  <c r="Z91" i="1"/>
  <c r="AA91" i="1" s="1"/>
  <c r="Z383" i="1"/>
  <c r="AA383" i="1" s="1"/>
  <c r="Z378" i="1"/>
  <c r="AA378" i="1" s="1"/>
  <c r="Z375" i="1"/>
  <c r="AA375" i="1" s="1"/>
  <c r="AA365" i="1"/>
  <c r="Z370" i="1"/>
  <c r="AA370" i="1" s="1"/>
  <c r="Z361" i="1"/>
  <c r="AA361" i="1" s="1"/>
  <c r="Z363" i="1"/>
  <c r="AA363" i="1" s="1"/>
  <c r="Z358" i="1"/>
  <c r="AA358" i="1" s="1"/>
  <c r="Z353" i="1"/>
  <c r="AA353" i="1" s="1"/>
  <c r="Z349" i="1"/>
  <c r="AA349" i="1" s="1"/>
  <c r="Z345" i="1"/>
  <c r="AA345" i="1" s="1"/>
  <c r="Z339" i="1"/>
  <c r="AA339" i="1" s="1"/>
  <c r="Z343" i="1"/>
  <c r="AA343" i="1" s="1"/>
  <c r="Z337" i="1"/>
  <c r="AA337" i="1" s="1"/>
  <c r="Z338" i="1"/>
  <c r="AA338" i="1" s="1"/>
  <c r="Z335" i="1"/>
  <c r="AA335" i="1" s="1"/>
  <c r="Z327" i="1"/>
  <c r="AA327" i="1" s="1"/>
  <c r="Z319" i="1"/>
  <c r="AA319" i="1" s="1"/>
  <c r="Z321" i="1"/>
  <c r="AA321" i="1" s="1"/>
  <c r="Z315" i="1"/>
  <c r="AA315" i="1" s="1"/>
  <c r="Z313" i="1"/>
  <c r="AA313" i="1" s="1"/>
  <c r="Z306" i="1"/>
  <c r="AA306" i="1" s="1"/>
  <c r="Z305" i="1"/>
  <c r="AA305" i="1" s="1"/>
  <c r="Z300" i="1"/>
  <c r="AA300" i="1" s="1"/>
  <c r="Z302" i="1"/>
  <c r="AA302" i="1" s="1"/>
  <c r="Z294" i="1"/>
  <c r="AA294" i="1" s="1"/>
  <c r="Z297" i="1"/>
  <c r="AA297" i="1" s="1"/>
  <c r="Z293" i="1"/>
  <c r="AA293" i="1" s="1"/>
  <c r="Z289" i="1"/>
  <c r="AA289" i="1" s="1"/>
  <c r="AA288" i="1"/>
  <c r="Z287" i="1"/>
  <c r="AA287" i="1" s="1"/>
  <c r="Z275" i="1"/>
  <c r="AA275" i="1" s="1"/>
  <c r="Z277" i="1"/>
  <c r="AA277" i="1" s="1"/>
  <c r="Z273" i="1"/>
  <c r="AA273" i="1" s="1"/>
  <c r="Z271" i="1"/>
  <c r="AA271" i="1" s="1"/>
  <c r="Z259" i="1"/>
  <c r="AA259" i="1" s="1"/>
  <c r="Z266" i="1"/>
  <c r="AA266" i="1" s="1"/>
  <c r="Z261" i="1"/>
  <c r="AA261" i="1" s="1"/>
  <c r="Z262" i="1"/>
  <c r="AA262" i="1" s="1"/>
  <c r="Z244" i="1"/>
  <c r="AA244" i="1" s="1"/>
  <c r="Z247" i="1"/>
  <c r="AA247" i="1" s="1"/>
  <c r="Z235" i="1"/>
  <c r="AA235" i="1" s="1"/>
  <c r="Z236" i="1"/>
  <c r="AA236" i="1" s="1"/>
  <c r="Z231" i="1"/>
  <c r="AA231" i="1" s="1"/>
  <c r="Z219" i="1"/>
  <c r="AA219" i="1" s="1"/>
  <c r="Z226" i="1"/>
  <c r="AA226" i="1" s="1"/>
  <c r="AA222" i="1"/>
  <c r="Z214" i="1"/>
  <c r="AA214" i="1" s="1"/>
  <c r="Z209" i="1"/>
  <c r="AA209" i="1" s="1"/>
  <c r="AA199" i="1"/>
  <c r="Z205" i="1"/>
  <c r="AA205" i="1" s="1"/>
  <c r="Z208" i="1"/>
  <c r="AA208" i="1" s="1"/>
  <c r="Z206" i="1"/>
  <c r="AA206" i="1" s="1"/>
  <c r="Z204" i="1"/>
  <c r="AA204" i="1" s="1"/>
  <c r="Z202" i="1"/>
  <c r="AA202" i="1" s="1"/>
  <c r="Z197" i="1"/>
  <c r="AA197" i="1" s="1"/>
  <c r="Z187" i="1"/>
  <c r="AA187" i="1" s="1"/>
  <c r="Z186" i="1"/>
  <c r="AA186" i="1" s="1"/>
  <c r="Z188" i="1"/>
  <c r="AA188" i="1" s="1"/>
  <c r="Z181" i="1"/>
  <c r="AA181" i="1" s="1"/>
  <c r="Z183" i="1"/>
  <c r="AA183" i="1" s="1"/>
  <c r="Z174" i="1"/>
  <c r="AA174" i="1" s="1"/>
  <c r="Z173" i="1"/>
  <c r="AA173" i="1" s="1"/>
  <c r="Z167" i="1"/>
  <c r="AA167" i="1" s="1"/>
  <c r="Z154" i="1"/>
  <c r="AA154" i="1" s="1"/>
  <c r="Z151" i="1"/>
  <c r="AA151" i="1" s="1"/>
  <c r="Z148" i="1"/>
  <c r="AA148" i="1" s="1"/>
  <c r="Z143" i="1"/>
  <c r="AA143" i="1" s="1"/>
  <c r="Z140" i="1"/>
  <c r="AA140" i="1" s="1"/>
  <c r="Z137" i="1"/>
  <c r="AA137" i="1" s="1"/>
  <c r="Z132" i="1"/>
  <c r="AA132" i="1" s="1"/>
  <c r="Z133" i="1"/>
  <c r="AA133" i="1" s="1"/>
  <c r="AA119" i="1"/>
  <c r="Z128" i="1"/>
  <c r="AA128" i="1" s="1"/>
  <c r="Z121" i="1"/>
  <c r="AA121" i="1" s="1"/>
  <c r="AA115" i="1"/>
  <c r="AA100" i="1"/>
  <c r="Z96" i="1"/>
  <c r="AA96" i="1" s="1"/>
  <c r="Z92" i="1"/>
  <c r="AA92" i="1" s="1"/>
  <c r="Z89" i="1"/>
  <c r="AA89" i="1" s="1"/>
  <c r="AA84" i="1"/>
  <c r="Z87" i="1"/>
  <c r="AA87" i="1" s="1"/>
  <c r="Z85" i="1"/>
  <c r="AA85" i="1" s="1"/>
  <c r="Z88" i="1"/>
  <c r="AA88" i="1" s="1"/>
  <c r="Z79" i="1"/>
  <c r="AA79" i="1" s="1"/>
  <c r="Z74" i="1"/>
  <c r="AA74" i="1" s="1"/>
  <c r="Z72" i="1"/>
  <c r="AA72" i="1" s="1"/>
  <c r="AA68" i="1"/>
  <c r="Z61" i="1"/>
  <c r="AA61" i="1" s="1"/>
  <c r="Z62" i="1"/>
  <c r="AA62" i="1" s="1"/>
  <c r="Z60" i="1"/>
  <c r="AA60" i="1" s="1"/>
  <c r="Z54" i="1"/>
  <c r="AA54" i="1" s="1"/>
  <c r="Z57" i="1"/>
  <c r="AA57" i="1" s="1"/>
  <c r="Z52" i="1"/>
  <c r="AA52" i="1" s="1"/>
  <c r="Z51" i="1"/>
  <c r="AA51" i="1" s="1"/>
  <c r="Z48" i="1"/>
  <c r="AA48" i="1" s="1"/>
  <c r="Z47" i="1"/>
  <c r="AA47" i="1" s="1"/>
  <c r="Z37" i="1"/>
  <c r="AA37" i="1" s="1"/>
  <c r="Z31" i="1"/>
  <c r="AA31" i="1" s="1"/>
  <c r="Z30" i="1"/>
  <c r="AA30" i="1" s="1"/>
  <c r="Z29" i="1"/>
  <c r="AA29" i="1" s="1"/>
  <c r="Z27" i="1"/>
  <c r="AA27" i="1" s="1"/>
  <c r="Z20" i="1"/>
  <c r="AA20" i="1" s="1"/>
  <c r="Z22" i="1"/>
  <c r="AA22" i="1" s="1"/>
  <c r="Z18" i="1"/>
  <c r="AA18" i="1" s="1"/>
  <c r="Z17" i="1"/>
  <c r="AA17" i="1" s="1"/>
  <c r="Z13" i="1"/>
  <c r="AA13" i="1" s="1"/>
  <c r="Z10" i="1"/>
  <c r="AA10" i="1" s="1"/>
  <c r="Z9" i="1"/>
  <c r="AA9" i="1" s="1"/>
  <c r="A7" i="1"/>
  <c r="B7" i="1"/>
  <c r="A8" i="1" l="1"/>
  <c r="B8" i="1"/>
  <c r="B9" i="1" l="1"/>
  <c r="A9" i="1"/>
  <c r="A10" i="1" l="1"/>
  <c r="B10" i="1"/>
  <c r="B11" i="1" l="1"/>
  <c r="A11" i="1"/>
  <c r="B12" i="1" l="1"/>
  <c r="A12" i="1"/>
  <c r="A13" i="1" l="1"/>
  <c r="B13" i="1"/>
  <c r="B14" i="1" l="1"/>
  <c r="A14" i="1"/>
  <c r="B15" i="1" l="1"/>
  <c r="A15" i="1"/>
  <c r="A16" i="1" l="1"/>
  <c r="B16" i="1"/>
  <c r="A17" i="1" l="1"/>
  <c r="B17" i="1"/>
  <c r="A18" i="1" l="1"/>
  <c r="B18" i="1"/>
  <c r="A19" i="1" l="1"/>
  <c r="B2" i="1" s="1"/>
  <c r="B19" i="1"/>
  <c r="A20" i="1" l="1"/>
  <c r="B20" i="1"/>
  <c r="A21" i="1" l="1"/>
  <c r="B21" i="1"/>
  <c r="B22" i="1" l="1"/>
  <c r="A22" i="1"/>
  <c r="B23" i="1" l="1"/>
  <c r="A23" i="1"/>
  <c r="B24" i="1" l="1"/>
  <c r="A24" i="1"/>
  <c r="B25" i="1" l="1"/>
  <c r="A25" i="1"/>
  <c r="A26" i="1" l="1"/>
  <c r="B26" i="1"/>
  <c r="A27" i="1" l="1"/>
  <c r="B27" i="1"/>
  <c r="A28" i="1" l="1"/>
  <c r="B28" i="1"/>
  <c r="A29" i="1" l="1"/>
  <c r="B29" i="1"/>
  <c r="A30" i="1" l="1"/>
  <c r="B30" i="1"/>
  <c r="A31" i="1" l="1"/>
  <c r="B31" i="1"/>
  <c r="B32" i="1" l="1"/>
  <c r="A32" i="1"/>
  <c r="B33" i="1" l="1"/>
  <c r="A33" i="1"/>
  <c r="A34" i="1" l="1"/>
  <c r="B34" i="1"/>
  <c r="A35" i="1" l="1"/>
  <c r="B35" i="1"/>
  <c r="B36" i="1" l="1"/>
  <c r="A36" i="1"/>
  <c r="A37" i="1" l="1"/>
  <c r="B37" i="1"/>
  <c r="A38" i="1" l="1"/>
  <c r="B38" i="1"/>
  <c r="B39" i="1" l="1"/>
  <c r="A39" i="1"/>
  <c r="B40" i="1" l="1"/>
  <c r="A40" i="1"/>
  <c r="B41" i="1" l="1"/>
  <c r="A41" i="1"/>
  <c r="A42" i="1" l="1"/>
  <c r="B42" i="1"/>
  <c r="A43" i="1" l="1"/>
  <c r="B43" i="1"/>
  <c r="B44" i="1" l="1"/>
  <c r="A44" i="1"/>
  <c r="B45" i="1" l="1"/>
  <c r="A45" i="1"/>
  <c r="A46" i="1" l="1"/>
  <c r="B46" i="1"/>
  <c r="A47" i="1" l="1"/>
  <c r="B47" i="1"/>
  <c r="A48" i="1" l="1"/>
  <c r="B48" i="1"/>
  <c r="A49" i="1" l="1"/>
  <c r="B49" i="1"/>
  <c r="A50" i="1" l="1"/>
  <c r="B50" i="1"/>
  <c r="A51" i="1" l="1"/>
  <c r="B51" i="1"/>
  <c r="B52" i="1" l="1"/>
  <c r="A52" i="1"/>
  <c r="B53" i="1" l="1"/>
  <c r="A53" i="1"/>
  <c r="A54" i="1" l="1"/>
  <c r="B54" i="1"/>
  <c r="A55" i="1" l="1"/>
  <c r="B55" i="1"/>
  <c r="A56" i="1" l="1"/>
  <c r="B56" i="1"/>
  <c r="A57" i="1" l="1"/>
  <c r="B57" i="1"/>
  <c r="A58" i="1" l="1"/>
  <c r="B58" i="1"/>
  <c r="A59" i="1" l="1"/>
  <c r="B59" i="1"/>
  <c r="A60" i="1" l="1"/>
  <c r="B60" i="1"/>
  <c r="B61" i="1" l="1"/>
  <c r="A61" i="1"/>
  <c r="A62" i="1" l="1"/>
  <c r="B62" i="1"/>
  <c r="A63" i="1" l="1"/>
  <c r="B63" i="1"/>
  <c r="B64" i="1" l="1"/>
  <c r="A64" i="1"/>
  <c r="B65" i="1" l="1"/>
  <c r="A65" i="1"/>
  <c r="A66" i="1" l="1"/>
  <c r="B66" i="1"/>
  <c r="A67" i="1" l="1"/>
  <c r="B67" i="1"/>
  <c r="A68" i="1" l="1"/>
  <c r="B68" i="1"/>
  <c r="A69" i="1" l="1"/>
  <c r="B69" i="1"/>
  <c r="A70" i="1" l="1"/>
  <c r="B70" i="1"/>
  <c r="A71" i="1" l="1"/>
  <c r="B71" i="1"/>
  <c r="B72" i="1" l="1"/>
  <c r="A72" i="1"/>
  <c r="B73" i="1" l="1"/>
  <c r="A73" i="1"/>
  <c r="A74" i="1" l="1"/>
  <c r="B74" i="1"/>
  <c r="A75" i="1" l="1"/>
  <c r="B75" i="1"/>
  <c r="A76" i="1" l="1"/>
  <c r="B76" i="1"/>
  <c r="A77" i="1" l="1"/>
  <c r="B77" i="1"/>
  <c r="A78" i="1" l="1"/>
  <c r="B78" i="1"/>
  <c r="A79" i="1" l="1"/>
  <c r="B79" i="1"/>
  <c r="A80" i="1" l="1"/>
  <c r="B80" i="1"/>
  <c r="B81" i="1" l="1"/>
  <c r="A81" i="1"/>
  <c r="A82" i="1" l="1"/>
  <c r="B82" i="1"/>
  <c r="A83" i="1" l="1"/>
  <c r="B83" i="1"/>
  <c r="B84" i="1" l="1"/>
  <c r="A84" i="1"/>
  <c r="B85" i="1" l="1"/>
  <c r="A85" i="1"/>
  <c r="A86" i="1" l="1"/>
  <c r="B86" i="1"/>
  <c r="A87" i="1" l="1"/>
  <c r="B87" i="1"/>
  <c r="A88" i="1" l="1"/>
  <c r="B88" i="1"/>
  <c r="A89" i="1" l="1"/>
  <c r="B89" i="1"/>
  <c r="A90" i="1" l="1"/>
  <c r="B90" i="1"/>
  <c r="A91" i="1" l="1"/>
  <c r="B91" i="1"/>
  <c r="B92" i="1" l="1"/>
  <c r="A92" i="1"/>
  <c r="B93" i="1" l="1"/>
  <c r="A93" i="1"/>
  <c r="A94" i="1" l="1"/>
  <c r="B94" i="1"/>
  <c r="A95" i="1" l="1"/>
  <c r="B95" i="1"/>
  <c r="A96" i="1" l="1"/>
  <c r="B96" i="1"/>
  <c r="A97" i="1" l="1"/>
  <c r="B97" i="1"/>
  <c r="A98" i="1" l="1"/>
  <c r="B98" i="1"/>
  <c r="A99" i="1" l="1"/>
  <c r="B99" i="1"/>
  <c r="A100" i="1" l="1"/>
  <c r="B100" i="1"/>
  <c r="B101" i="1" l="1"/>
  <c r="A101" i="1"/>
  <c r="A102" i="1" l="1"/>
  <c r="B102" i="1"/>
  <c r="A103" i="1" l="1"/>
  <c r="B103" i="1"/>
  <c r="B104" i="1" l="1"/>
  <c r="A104" i="1"/>
  <c r="B105" i="1" l="1"/>
  <c r="A105" i="1"/>
  <c r="A106" i="1" l="1"/>
  <c r="B106" i="1"/>
  <c r="A107" i="1" l="1"/>
  <c r="B107" i="1"/>
  <c r="A108" i="1" l="1"/>
  <c r="B108" i="1"/>
  <c r="A109" i="1" l="1"/>
  <c r="B109" i="1"/>
  <c r="A110" i="1" l="1"/>
  <c r="B110" i="1"/>
  <c r="A111" i="1" l="1"/>
  <c r="B111" i="1"/>
  <c r="B112" i="1" l="1"/>
  <c r="A112" i="1"/>
  <c r="B113" i="1" l="1"/>
  <c r="A113" i="1"/>
  <c r="A114" i="1" l="1"/>
  <c r="B114" i="1"/>
  <c r="A115" i="1" l="1"/>
  <c r="B115" i="1"/>
  <c r="A116" i="1" l="1"/>
  <c r="B116" i="1"/>
  <c r="A117" i="1" l="1"/>
  <c r="B117" i="1"/>
  <c r="A118" i="1" l="1"/>
  <c r="B118" i="1"/>
  <c r="A119" i="1" l="1"/>
  <c r="B119" i="1"/>
  <c r="A120" i="1" l="1"/>
  <c r="B120" i="1"/>
  <c r="B121" i="1" l="1"/>
  <c r="A121" i="1"/>
  <c r="A122" i="1" l="1"/>
  <c r="B122" i="1"/>
  <c r="A123" i="1" l="1"/>
  <c r="B123" i="1"/>
  <c r="B124" i="1" l="1"/>
  <c r="A124" i="1"/>
  <c r="B125" i="1" l="1"/>
  <c r="A125" i="1"/>
  <c r="A126" i="1" l="1"/>
  <c r="B126" i="1"/>
  <c r="A127" i="1" l="1"/>
  <c r="B127" i="1"/>
  <c r="A128" i="1" l="1"/>
  <c r="B128" i="1"/>
  <c r="A129" i="1" l="1"/>
  <c r="B129" i="1"/>
  <c r="A130" i="1" l="1"/>
  <c r="B130" i="1"/>
  <c r="A131" i="1" l="1"/>
  <c r="B131" i="1"/>
  <c r="B132" i="1" l="1"/>
  <c r="A132" i="1"/>
  <c r="B133" i="1" l="1"/>
  <c r="A133" i="1"/>
  <c r="A134" i="1" l="1"/>
  <c r="B134" i="1"/>
  <c r="A135" i="1" l="1"/>
  <c r="B135" i="1"/>
  <c r="A136" i="1" l="1"/>
  <c r="B136" i="1"/>
  <c r="A137" i="1" l="1"/>
  <c r="B137" i="1"/>
  <c r="A138" i="1" l="1"/>
  <c r="B138" i="1"/>
  <c r="A139" i="1" l="1"/>
  <c r="B139" i="1"/>
  <c r="A140" i="1" l="1"/>
  <c r="B140" i="1"/>
  <c r="B141" i="1" l="1"/>
  <c r="A141" i="1"/>
  <c r="A142" i="1" l="1"/>
  <c r="B142" i="1"/>
  <c r="A143" i="1" l="1"/>
  <c r="B143" i="1"/>
  <c r="B144" i="1" l="1"/>
  <c r="A144" i="1"/>
  <c r="B145" i="1" l="1"/>
  <c r="A145" i="1"/>
  <c r="A146" i="1" l="1"/>
  <c r="B146" i="1"/>
  <c r="A147" i="1" l="1"/>
  <c r="B147" i="1"/>
  <c r="A148" i="1" l="1"/>
  <c r="B148" i="1"/>
  <c r="A149" i="1" l="1"/>
  <c r="B149" i="1"/>
  <c r="A150" i="1" l="1"/>
  <c r="B150" i="1"/>
  <c r="A151" i="1" l="1"/>
  <c r="B151" i="1"/>
  <c r="B152" i="1" l="1"/>
  <c r="A152" i="1"/>
  <c r="B153" i="1" l="1"/>
  <c r="A153" i="1"/>
  <c r="A154" i="1" l="1"/>
  <c r="B154" i="1"/>
  <c r="B155" i="1" l="1"/>
  <c r="A155" i="1"/>
  <c r="A156" i="1" l="1"/>
  <c r="B156" i="1"/>
  <c r="A157" i="1" l="1"/>
  <c r="B157" i="1"/>
  <c r="A158" i="1" l="1"/>
  <c r="B158" i="1"/>
  <c r="A159" i="1" l="1"/>
  <c r="B159" i="1"/>
  <c r="A160" i="1" l="1"/>
  <c r="B160" i="1"/>
  <c r="B161" i="1" l="1"/>
  <c r="A161" i="1"/>
  <c r="B162" i="1" l="1"/>
  <c r="A162" i="1"/>
  <c r="B163" i="1" l="1"/>
  <c r="A163" i="1"/>
  <c r="B164" i="1" l="1"/>
  <c r="A164" i="1"/>
  <c r="B165" i="1" l="1"/>
  <c r="A165" i="1"/>
  <c r="A166" i="1" l="1"/>
  <c r="B166" i="1"/>
  <c r="A167" i="1" l="1"/>
  <c r="B167" i="1"/>
  <c r="A168" i="1" l="1"/>
  <c r="B168" i="1"/>
  <c r="A169" i="1" l="1"/>
  <c r="B169" i="1"/>
  <c r="A170" i="1" l="1"/>
  <c r="B170" i="1"/>
  <c r="B171" i="1" l="1"/>
  <c r="A171" i="1"/>
  <c r="B172" i="1" l="1"/>
  <c r="A172" i="1"/>
  <c r="B173" i="1" l="1"/>
  <c r="A173" i="1"/>
  <c r="B174" i="1" l="1"/>
  <c r="A174" i="1"/>
  <c r="B175" i="1" l="1"/>
  <c r="A175" i="1"/>
  <c r="A176" i="1" l="1"/>
  <c r="B176" i="1"/>
  <c r="A177" i="1" l="1"/>
  <c r="B177" i="1"/>
  <c r="A178" i="1" l="1"/>
  <c r="B178" i="1"/>
  <c r="A179" i="1" l="1"/>
  <c r="B179" i="1"/>
  <c r="A180" i="1" l="1"/>
  <c r="B180" i="1"/>
  <c r="B181" i="1" l="1"/>
  <c r="A181" i="1"/>
  <c r="B182" i="1" l="1"/>
  <c r="A182" i="1"/>
  <c r="B183" i="1" l="1"/>
  <c r="A183" i="1"/>
  <c r="B184" i="1" l="1"/>
  <c r="A184" i="1"/>
  <c r="B185" i="1" l="1"/>
  <c r="A185" i="1"/>
  <c r="A186" i="1" l="1"/>
  <c r="B186" i="1"/>
  <c r="A187" i="1" l="1"/>
  <c r="B187" i="1"/>
  <c r="A188" i="1" l="1"/>
  <c r="B188" i="1"/>
  <c r="A189" i="1" l="1"/>
  <c r="B189" i="1"/>
  <c r="A190" i="1" l="1"/>
  <c r="B190" i="1"/>
  <c r="B191" i="1" l="1"/>
  <c r="A191" i="1"/>
  <c r="B192" i="1" l="1"/>
  <c r="A192" i="1"/>
  <c r="B193" i="1" l="1"/>
  <c r="A193" i="1"/>
  <c r="B194" i="1" l="1"/>
  <c r="A194" i="1"/>
  <c r="B195" i="1" l="1"/>
  <c r="A195" i="1"/>
  <c r="A196" i="1" l="1"/>
  <c r="B196" i="1"/>
  <c r="A197" i="1" l="1"/>
  <c r="B197" i="1"/>
  <c r="A198" i="1" l="1"/>
  <c r="B198" i="1"/>
  <c r="A199" i="1" l="1"/>
  <c r="B199" i="1"/>
  <c r="A200" i="1" l="1"/>
  <c r="B200" i="1"/>
  <c r="B201" i="1" l="1"/>
  <c r="A201" i="1"/>
  <c r="B202" i="1" l="1"/>
  <c r="A202" i="1"/>
  <c r="B203" i="1" l="1"/>
  <c r="A203" i="1"/>
  <c r="B204" i="1" l="1"/>
  <c r="A204" i="1"/>
  <c r="B205" i="1" l="1"/>
  <c r="A205" i="1"/>
  <c r="A206" i="1" l="1"/>
  <c r="B206" i="1"/>
  <c r="A207" i="1" l="1"/>
  <c r="B207" i="1"/>
  <c r="A208" i="1" l="1"/>
  <c r="B208" i="1"/>
  <c r="A209" i="1" l="1"/>
  <c r="B209" i="1"/>
  <c r="A210" i="1" l="1"/>
  <c r="B210" i="1"/>
  <c r="B211" i="1" l="1"/>
  <c r="A211" i="1"/>
  <c r="B212" i="1" l="1"/>
  <c r="A212" i="1"/>
  <c r="B213" i="1" l="1"/>
  <c r="A213" i="1"/>
  <c r="B214" i="1" l="1"/>
  <c r="A214" i="1"/>
  <c r="B215" i="1" l="1"/>
  <c r="A215" i="1"/>
  <c r="A216" i="1" l="1"/>
  <c r="B216" i="1"/>
  <c r="A217" i="1" l="1"/>
  <c r="B217" i="1"/>
  <c r="A218" i="1" l="1"/>
  <c r="B218" i="1"/>
  <c r="A219" i="1" l="1"/>
  <c r="B219" i="1"/>
  <c r="A220" i="1" l="1"/>
  <c r="B220" i="1"/>
  <c r="B221" i="1" l="1"/>
  <c r="A221" i="1"/>
  <c r="B222" i="1" l="1"/>
  <c r="A222" i="1"/>
  <c r="B223" i="1" l="1"/>
  <c r="A223" i="1"/>
  <c r="B224" i="1" l="1"/>
  <c r="A224" i="1"/>
  <c r="B225" i="1" l="1"/>
  <c r="A225" i="1"/>
  <c r="A226" i="1" l="1"/>
  <c r="B226" i="1"/>
  <c r="A227" i="1" l="1"/>
  <c r="B227" i="1"/>
  <c r="A228" i="1" l="1"/>
  <c r="B228" i="1"/>
  <c r="A229" i="1" l="1"/>
  <c r="B229" i="1"/>
  <c r="A230" i="1" l="1"/>
  <c r="B230" i="1"/>
  <c r="B231" i="1" l="1"/>
  <c r="A231" i="1"/>
  <c r="B232" i="1" l="1"/>
  <c r="A232" i="1"/>
  <c r="B233" i="1" l="1"/>
  <c r="A233" i="1"/>
  <c r="B234" i="1" l="1"/>
  <c r="A234" i="1"/>
  <c r="B235" i="1" l="1"/>
  <c r="A235" i="1"/>
  <c r="A236" i="1" l="1"/>
  <c r="B236" i="1"/>
  <c r="A237" i="1" l="1"/>
  <c r="B237" i="1"/>
  <c r="A238" i="1" l="1"/>
  <c r="B238" i="1"/>
  <c r="A239" i="1" l="1"/>
  <c r="B239" i="1"/>
  <c r="A240" i="1" l="1"/>
  <c r="B240" i="1"/>
  <c r="B241" i="1" l="1"/>
  <c r="A241" i="1"/>
  <c r="B242" i="1" l="1"/>
  <c r="A242" i="1"/>
  <c r="B243" i="1" l="1"/>
  <c r="A243" i="1"/>
  <c r="B244" i="1" l="1"/>
  <c r="A244" i="1"/>
  <c r="B245" i="1" l="1"/>
  <c r="A245" i="1"/>
  <c r="A246" i="1" l="1"/>
  <c r="B246" i="1"/>
  <c r="A247" i="1" l="1"/>
  <c r="B247" i="1"/>
  <c r="A248" i="1" l="1"/>
  <c r="B248" i="1"/>
  <c r="A249" i="1" l="1"/>
  <c r="B249" i="1"/>
  <c r="A250" i="1" l="1"/>
  <c r="B250" i="1"/>
  <c r="B251" i="1" l="1"/>
  <c r="A251" i="1"/>
  <c r="B252" i="1" l="1"/>
  <c r="A252" i="1"/>
  <c r="B253" i="1" l="1"/>
  <c r="A253" i="1"/>
  <c r="B254" i="1" l="1"/>
  <c r="A254" i="1"/>
  <c r="B255" i="1" l="1"/>
  <c r="A255" i="1"/>
  <c r="A256" i="1" l="1"/>
  <c r="B256" i="1"/>
  <c r="A257" i="1" l="1"/>
  <c r="B257" i="1"/>
  <c r="A258" i="1" l="1"/>
  <c r="B258" i="1"/>
  <c r="A259" i="1" l="1"/>
  <c r="B259" i="1"/>
  <c r="A260" i="1" l="1"/>
  <c r="B260" i="1"/>
  <c r="B261" i="1" l="1"/>
  <c r="A261" i="1"/>
  <c r="B262" i="1" l="1"/>
  <c r="A262" i="1"/>
  <c r="B263" i="1" l="1"/>
  <c r="A263" i="1"/>
  <c r="B264" i="1" l="1"/>
  <c r="A264" i="1"/>
  <c r="B265" i="1" l="1"/>
  <c r="A265" i="1"/>
  <c r="A266" i="1" l="1"/>
  <c r="B266" i="1"/>
  <c r="A267" i="1" l="1"/>
  <c r="B267" i="1"/>
  <c r="A268" i="1" l="1"/>
  <c r="B268" i="1"/>
  <c r="A269" i="1" l="1"/>
  <c r="B269" i="1"/>
  <c r="A270" i="1" l="1"/>
  <c r="B270" i="1"/>
  <c r="B271" i="1" l="1"/>
  <c r="A271" i="1"/>
  <c r="B272" i="1" l="1"/>
  <c r="A272" i="1"/>
  <c r="B273" i="1" l="1"/>
  <c r="A273" i="1"/>
  <c r="B274" i="1" l="1"/>
  <c r="A274" i="1"/>
  <c r="B275" i="1" l="1"/>
  <c r="A275" i="1"/>
  <c r="A276" i="1" l="1"/>
  <c r="B276" i="1"/>
  <c r="A277" i="1" l="1"/>
  <c r="B277" i="1"/>
  <c r="A278" i="1" l="1"/>
  <c r="B278" i="1"/>
  <c r="A279" i="1" l="1"/>
  <c r="B279" i="1"/>
  <c r="A280" i="1" l="1"/>
  <c r="B280" i="1"/>
  <c r="B281" i="1" l="1"/>
  <c r="A281" i="1"/>
  <c r="B282" i="1" l="1"/>
  <c r="A282" i="1"/>
  <c r="B283" i="1" l="1"/>
  <c r="A283" i="1"/>
  <c r="B284" i="1" l="1"/>
  <c r="A284" i="1"/>
  <c r="B285" i="1" l="1"/>
  <c r="A285" i="1"/>
  <c r="A286" i="1" l="1"/>
  <c r="B286" i="1"/>
  <c r="A287" i="1" l="1"/>
  <c r="B287" i="1"/>
  <c r="A288" i="1" l="1"/>
  <c r="B288" i="1"/>
  <c r="A289" i="1" l="1"/>
  <c r="B289" i="1"/>
  <c r="A290" i="1" l="1"/>
  <c r="B290" i="1"/>
  <c r="B291" i="1" l="1"/>
  <c r="A291" i="1"/>
  <c r="B292" i="1" l="1"/>
  <c r="A292" i="1"/>
  <c r="B293" i="1" l="1"/>
  <c r="A293" i="1"/>
  <c r="B294" i="1" l="1"/>
  <c r="A294" i="1"/>
  <c r="B295" i="1" l="1"/>
  <c r="A295" i="1"/>
  <c r="A296" i="1" l="1"/>
  <c r="B296" i="1"/>
  <c r="A297" i="1" l="1"/>
  <c r="B297" i="1"/>
  <c r="A298" i="1" l="1"/>
  <c r="B298" i="1"/>
  <c r="A299" i="1" l="1"/>
  <c r="B299" i="1"/>
  <c r="A300" i="1" l="1"/>
  <c r="B300" i="1"/>
  <c r="B301" i="1" l="1"/>
  <c r="A301" i="1"/>
  <c r="B302" i="1" l="1"/>
  <c r="A302" i="1"/>
  <c r="B303" i="1" l="1"/>
  <c r="A303" i="1"/>
  <c r="B304" i="1" l="1"/>
  <c r="A304" i="1"/>
  <c r="B305" i="1" l="1"/>
  <c r="A305" i="1"/>
  <c r="A306" i="1" l="1"/>
  <c r="B306" i="1"/>
  <c r="A307" i="1" l="1"/>
  <c r="B307" i="1"/>
  <c r="A308" i="1" l="1"/>
  <c r="B308" i="1"/>
  <c r="A309" i="1" l="1"/>
  <c r="B309" i="1"/>
  <c r="A310" i="1" l="1"/>
  <c r="B310" i="1"/>
  <c r="B311" i="1" l="1"/>
  <c r="A311" i="1"/>
  <c r="B312" i="1" l="1"/>
  <c r="A312" i="1"/>
  <c r="B313" i="1" l="1"/>
  <c r="A313" i="1"/>
  <c r="B314" i="1" l="1"/>
  <c r="A314" i="1"/>
  <c r="B315" i="1" l="1"/>
  <c r="A315" i="1"/>
  <c r="A316" i="1" l="1"/>
  <c r="B316" i="1"/>
  <c r="A317" i="1" l="1"/>
  <c r="B317" i="1"/>
  <c r="A318" i="1" l="1"/>
  <c r="B318" i="1"/>
  <c r="A319" i="1" l="1"/>
  <c r="B319" i="1"/>
  <c r="A320" i="1" l="1"/>
  <c r="B320" i="1"/>
  <c r="B321" i="1" l="1"/>
  <c r="A321" i="1"/>
  <c r="B322" i="1" l="1"/>
  <c r="A322" i="1"/>
  <c r="B323" i="1" l="1"/>
  <c r="A323" i="1"/>
  <c r="B324" i="1" l="1"/>
  <c r="A324" i="1"/>
  <c r="B325" i="1" l="1"/>
  <c r="A325" i="1"/>
  <c r="A326" i="1" l="1"/>
  <c r="B326" i="1"/>
  <c r="A327" i="1" l="1"/>
  <c r="B327" i="1"/>
  <c r="A328" i="1" l="1"/>
  <c r="B328" i="1"/>
  <c r="A329" i="1" l="1"/>
  <c r="B329" i="1"/>
  <c r="A330" i="1" l="1"/>
  <c r="B330" i="1"/>
  <c r="B331" i="1" l="1"/>
  <c r="A331" i="1"/>
  <c r="B332" i="1" l="1"/>
  <c r="A332" i="1"/>
  <c r="B333" i="1" l="1"/>
  <c r="A333" i="1"/>
  <c r="B334" i="1" l="1"/>
  <c r="A334" i="1"/>
  <c r="B335" i="1" l="1"/>
  <c r="A335" i="1"/>
  <c r="A336" i="1" l="1"/>
  <c r="B336" i="1"/>
  <c r="A337" i="1" l="1"/>
  <c r="B337" i="1"/>
  <c r="A338" i="1" l="1"/>
  <c r="B338" i="1"/>
  <c r="A339" i="1" l="1"/>
  <c r="B339" i="1"/>
  <c r="A340" i="1" l="1"/>
  <c r="B340" i="1"/>
  <c r="B341" i="1" l="1"/>
  <c r="A341" i="1"/>
  <c r="B342" i="1" l="1"/>
  <c r="A342" i="1"/>
  <c r="B343" i="1" l="1"/>
  <c r="A343" i="1"/>
  <c r="B344" i="1" l="1"/>
  <c r="A344" i="1"/>
  <c r="B345" i="1" l="1"/>
  <c r="A345" i="1"/>
  <c r="A346" i="1" l="1"/>
  <c r="B346" i="1"/>
  <c r="A347" i="1" l="1"/>
  <c r="B347" i="1"/>
  <c r="A348" i="1" l="1"/>
  <c r="B348" i="1"/>
  <c r="A349" i="1" l="1"/>
  <c r="B349" i="1"/>
  <c r="A350" i="1" l="1"/>
  <c r="B350" i="1"/>
  <c r="B351" i="1" l="1"/>
  <c r="A351" i="1"/>
  <c r="B352" i="1" l="1"/>
  <c r="A352" i="1"/>
  <c r="B353" i="1" l="1"/>
  <c r="A353" i="1"/>
  <c r="B354" i="1" l="1"/>
  <c r="A354" i="1"/>
  <c r="B355" i="1" l="1"/>
  <c r="A355" i="1"/>
  <c r="A356" i="1" l="1"/>
  <c r="B356" i="1"/>
  <c r="A357" i="1" l="1"/>
  <c r="B357" i="1"/>
  <c r="A358" i="1" l="1"/>
  <c r="B358" i="1"/>
  <c r="A359" i="1" l="1"/>
  <c r="B359" i="1"/>
  <c r="A360" i="1" l="1"/>
  <c r="B360" i="1"/>
  <c r="B361" i="1" l="1"/>
  <c r="A361" i="1"/>
  <c r="B362" i="1" l="1"/>
  <c r="A362" i="1"/>
  <c r="B363" i="1" l="1"/>
  <c r="A363" i="1"/>
  <c r="B364" i="1" l="1"/>
  <c r="A364" i="1"/>
  <c r="B365" i="1" l="1"/>
  <c r="A365" i="1"/>
  <c r="A366" i="1" l="1"/>
  <c r="B366" i="1"/>
  <c r="A367" i="1" l="1"/>
  <c r="B367" i="1"/>
  <c r="A368" i="1" l="1"/>
  <c r="B368" i="1"/>
  <c r="A369" i="1" l="1"/>
  <c r="B369" i="1"/>
  <c r="A370" i="1" l="1"/>
  <c r="B370" i="1"/>
  <c r="B371" i="1" l="1"/>
  <c r="A371" i="1"/>
  <c r="B372" i="1" l="1"/>
  <c r="A372" i="1"/>
  <c r="B373" i="1" l="1"/>
  <c r="A373" i="1"/>
  <c r="B374" i="1" l="1"/>
  <c r="A374" i="1"/>
  <c r="B375" i="1" l="1"/>
  <c r="A375" i="1"/>
  <c r="A376" i="1" l="1"/>
  <c r="B376" i="1"/>
  <c r="A377" i="1" l="1"/>
  <c r="B377" i="1"/>
  <c r="A378" i="1" l="1"/>
  <c r="B378" i="1"/>
  <c r="A379" i="1" l="1"/>
  <c r="B379" i="1"/>
  <c r="B380" i="1" l="1"/>
  <c r="A380" i="1"/>
  <c r="A381" i="1" l="1"/>
  <c r="B381" i="1"/>
  <c r="A382" i="1" l="1"/>
  <c r="B382" i="1"/>
  <c r="B383" i="1" l="1"/>
  <c r="A383" i="1"/>
  <c r="B384" i="1" l="1"/>
  <c r="A384" i="1"/>
  <c r="B385" i="1" l="1"/>
  <c r="A385" i="1"/>
  <c r="B386" i="1" l="1"/>
  <c r="A386" i="1"/>
  <c r="A387" i="1" l="1"/>
  <c r="B387" i="1"/>
  <c r="A388" i="1" l="1"/>
  <c r="B388" i="1"/>
  <c r="AF90" i="1" l="1"/>
  <c r="AF85" i="1"/>
  <c r="AG93" i="1" l="1"/>
  <c r="AG88" i="1"/>
  <c r="AG83" i="1"/>
  <c r="AE87" i="1" s="1"/>
  <c r="AE84" i="1" l="1"/>
  <c r="AE90" i="1"/>
  <c r="AE89" i="1"/>
  <c r="AE92" i="1"/>
  <c r="AE95" i="1"/>
  <c r="AE96" i="1"/>
  <c r="AE94" i="1"/>
  <c r="AE97" i="1"/>
  <c r="AE82" i="1"/>
  <c r="AE79" i="1"/>
  <c r="AE80" i="1"/>
  <c r="AE81" i="1"/>
  <c r="AE85" i="1"/>
  <c r="AE86" i="1"/>
  <c r="AE91" i="1"/>
  <c r="AD96" i="1" l="1"/>
  <c r="AC91" i="1"/>
  <c r="AC96" i="1" l="1"/>
  <c r="AC94" i="1"/>
  <c r="AD94" i="1"/>
  <c r="AD90" i="1"/>
  <c r="AC90" i="1"/>
  <c r="AD95" i="1"/>
  <c r="AC95" i="1"/>
  <c r="AD91" i="1"/>
  <c r="AC84" i="1"/>
  <c r="AC99" i="1"/>
  <c r="AD99" i="1" l="1"/>
  <c r="AC97" i="1"/>
  <c r="AD97" i="1"/>
  <c r="AD86" i="1"/>
  <c r="AC86" i="1"/>
  <c r="AD92" i="1"/>
  <c r="AC92" i="1"/>
  <c r="AD100" i="1"/>
  <c r="AC100" i="1"/>
  <c r="AD84" i="1"/>
  <c r="AD101" i="1"/>
  <c r="AC101" i="1"/>
  <c r="AD89" i="1"/>
  <c r="AC89" i="1"/>
  <c r="AD102" i="1"/>
  <c r="AC102" i="1"/>
  <c r="AD85" i="1"/>
  <c r="AC85" i="1"/>
  <c r="AD87" i="1"/>
  <c r="AC87" i="1"/>
  <c r="AC23" i="1"/>
  <c r="AE23" i="1" s="1"/>
  <c r="AF25" i="1" l="1"/>
  <c r="AF20" i="1"/>
  <c r="AG18" i="1" l="1"/>
  <c r="AG28" i="1"/>
  <c r="AG23" i="1"/>
  <c r="AE21" i="1" s="1"/>
  <c r="AC20" i="1" l="1"/>
  <c r="AD17" i="1"/>
  <c r="AD14" i="1"/>
  <c r="AD16" i="1"/>
  <c r="AD15" i="1"/>
  <c r="AE14" i="1"/>
  <c r="AE17" i="1"/>
  <c r="AE16" i="1"/>
  <c r="AE15" i="1"/>
  <c r="AE32" i="1"/>
  <c r="AE29" i="1"/>
  <c r="AE31" i="1"/>
  <c r="AE30" i="1"/>
  <c r="AE27" i="1"/>
  <c r="AE25" i="1"/>
  <c r="AE26" i="1"/>
  <c r="AE24" i="1"/>
  <c r="AE22" i="1"/>
  <c r="AE20" i="1"/>
  <c r="AE19" i="1"/>
  <c r="AC22" i="1" l="1"/>
  <c r="AD22" i="1"/>
  <c r="AC27" i="1"/>
  <c r="AC31" i="1"/>
  <c r="AC21" i="1"/>
  <c r="AD21" i="1"/>
  <c r="AC24" i="1"/>
  <c r="AD24" i="1"/>
  <c r="AC30" i="1"/>
  <c r="AC29" i="1"/>
  <c r="AD29" i="1"/>
  <c r="AC25" i="1"/>
  <c r="AD20" i="1"/>
  <c r="AC19" i="1"/>
  <c r="AC32" i="1"/>
  <c r="AC26" i="1"/>
  <c r="AD26" i="1"/>
  <c r="AD30" i="1" l="1"/>
  <c r="AD32" i="1"/>
  <c r="AD31" i="1"/>
  <c r="AD25" i="1"/>
  <c r="AD27" i="1"/>
  <c r="AD19" i="1"/>
</calcChain>
</file>

<file path=xl/sharedStrings.xml><?xml version="1.0" encoding="utf-8"?>
<sst xmlns="http://schemas.openxmlformats.org/spreadsheetml/2006/main" count="19" uniqueCount="14">
  <si>
    <t>天　候</t>
  </si>
  <si>
    <t>P</t>
  </si>
  <si>
    <t>△Ｐ</t>
  </si>
  <si>
    <t>ΔL0</t>
  </si>
  <si>
    <t>B0</t>
  </si>
  <si>
    <t>L0</t>
  </si>
  <si>
    <t>△Ｂ</t>
  </si>
  <si>
    <t>S</t>
  </si>
  <si>
    <t>ｶﾘﾝﾄﾝ期</t>
    <rPh sb="5" eb="6">
      <t>キ</t>
    </rPh>
    <phoneticPr fontId="3"/>
  </si>
  <si>
    <t>カリントン期開始日時のための表</t>
    <rPh sb="5" eb="6">
      <t>キ</t>
    </rPh>
    <rPh sb="6" eb="8">
      <t>カイシ</t>
    </rPh>
    <rPh sb="8" eb="10">
      <t>ニチジ</t>
    </rPh>
    <rPh sb="14" eb="15">
      <t>ヒョウ</t>
    </rPh>
    <phoneticPr fontId="3"/>
  </si>
  <si>
    <t>δ</t>
    <phoneticPr fontId="3"/>
  </si>
  <si>
    <t>°</t>
    <phoneticPr fontId="3"/>
  </si>
  <si>
    <t>′</t>
    <phoneticPr fontId="3"/>
  </si>
  <si>
    <t>Δ′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</si>
</sst>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0.00_ "/>
    <numFmt numFmtId="178" formatCode="0_ "/>
    <numFmt numFmtId="179" formatCode="0_);[Red]\(0\)"/>
    <numFmt numFmtId="180" formatCode="0.0_ "/>
    <numFmt numFmtId="181" formatCode="yyyy/m/d;@"/>
  </numFmts>
  <fonts count="5" x14ac:knownFonts="1">
    <font>
      <sz val="11"/>
      <color rgb="FF000000"/>
      <name val="ＭＳ Ｐゴシック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14" fontId="2" fillId="2" borderId="0" xfId="0" applyNumberFormat="1" applyFont="1" applyFill="1">
      <alignment vertical="center"/>
    </xf>
    <xf numFmtId="14" fontId="1" fillId="2" borderId="0" xfId="0" applyNumberFormat="1" applyFont="1" applyFill="1">
      <alignment vertical="center"/>
    </xf>
    <xf numFmtId="17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4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178" fontId="2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/>
    </xf>
    <xf numFmtId="180" fontId="2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181" fontId="2" fillId="0" borderId="0" xfId="0" applyNumberFormat="1" applyFont="1">
      <alignment vertical="center"/>
    </xf>
    <xf numFmtId="178" fontId="1" fillId="3" borderId="5" xfId="0" applyNumberFormat="1" applyFont="1" applyFill="1" applyBorder="1">
      <alignment vertical="center"/>
    </xf>
    <xf numFmtId="0" fontId="1" fillId="3" borderId="5" xfId="0" applyFont="1" applyFill="1" applyBorder="1">
      <alignment vertical="center"/>
    </xf>
    <xf numFmtId="178" fontId="2" fillId="2" borderId="2" xfId="0" applyNumberFormat="1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20" fontId="2" fillId="0" borderId="0" xfId="0" applyNumberFormat="1" applyFont="1" applyFill="1">
      <alignment vertical="center"/>
    </xf>
    <xf numFmtId="0" fontId="2" fillId="0" borderId="2" xfId="0" applyFont="1" applyFill="1" applyBorder="1">
      <alignment vertical="center"/>
    </xf>
    <xf numFmtId="20" fontId="2" fillId="0" borderId="2" xfId="0" applyNumberFormat="1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6" xfId="0" applyFont="1" applyFill="1" applyBorder="1">
      <alignment vertical="center"/>
    </xf>
    <xf numFmtId="178" fontId="1" fillId="0" borderId="5" xfId="0" applyNumberFormat="1" applyFont="1" applyFill="1" applyBorder="1">
      <alignment vertical="center"/>
    </xf>
    <xf numFmtId="0" fontId="1" fillId="0" borderId="5" xfId="0" applyFont="1" applyFill="1" applyBorder="1">
      <alignment vertical="center"/>
    </xf>
    <xf numFmtId="178" fontId="2" fillId="0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シート1"/>
  <dimension ref="A1:AI860"/>
  <sheetViews>
    <sheetView tabSelected="1" zoomScaleNormal="100" zoomScaleSheetLayoutView="126" workbookViewId="0">
      <selection activeCell="C1" sqref="C1"/>
    </sheetView>
  </sheetViews>
  <sheetFormatPr defaultColWidth="9" defaultRowHeight="13.2" x14ac:dyDescent="0.2"/>
  <cols>
    <col min="1" max="1" width="12.21875" style="1" customWidth="1"/>
    <col min="2" max="2" width="6.6640625" style="4" customWidth="1"/>
    <col min="3" max="3" width="6.6640625" style="42" customWidth="1"/>
    <col min="4" max="5" width="2.6640625" style="4" customWidth="1"/>
    <col min="6" max="6" width="2.6640625" style="1" customWidth="1"/>
    <col min="7" max="7" width="7.21875" style="5" customWidth="1"/>
    <col min="8" max="8" width="6.44140625" style="5" customWidth="1"/>
    <col min="9" max="9" width="8" style="5" customWidth="1"/>
    <col min="10" max="10" width="5.33203125" style="2" customWidth="1"/>
    <col min="11" max="11" width="5" style="31" customWidth="1"/>
    <col min="12" max="12" width="4.77734375" style="2" customWidth="1"/>
    <col min="13" max="15" width="5.77734375" style="2" customWidth="1"/>
    <col min="16" max="16" width="6.6640625" style="2" customWidth="1"/>
    <col min="17" max="18" width="5.77734375" style="2" customWidth="1"/>
    <col min="19" max="19" width="6.88671875" style="42" customWidth="1"/>
    <col min="20" max="24" width="8.77734375" style="1" customWidth="1"/>
    <col min="25" max="25" width="6.77734375" style="1" customWidth="1"/>
    <col min="26" max="27" width="8.77734375" style="1" customWidth="1"/>
    <col min="28" max="28" width="10.44140625" style="3" customWidth="1"/>
    <col min="29" max="29" width="5.77734375" style="1" customWidth="1"/>
    <col min="30" max="30" width="5.77734375" style="2" customWidth="1"/>
    <col min="31" max="31" width="6.77734375" style="1" customWidth="1"/>
    <col min="32" max="33" width="4.77734375" style="1" customWidth="1"/>
    <col min="34" max="16384" width="9" style="1"/>
  </cols>
  <sheetData>
    <row r="1" spans="1:33" x14ac:dyDescent="0.2">
      <c r="K1" s="31" t="s">
        <v>11</v>
      </c>
      <c r="L1" s="32" t="s">
        <v>12</v>
      </c>
      <c r="T1" s="40" t="s">
        <v>9</v>
      </c>
      <c r="U1" s="40"/>
      <c r="V1" s="40"/>
      <c r="W1" s="40"/>
      <c r="X1" s="40"/>
      <c r="Y1" s="40"/>
      <c r="Z1" s="40"/>
      <c r="AA1" s="40"/>
      <c r="AC1" s="31" t="s">
        <v>11</v>
      </c>
      <c r="AD1" s="32" t="s">
        <v>12</v>
      </c>
      <c r="AE1" s="35" t="s">
        <v>12</v>
      </c>
      <c r="AF1" s="1" t="s">
        <v>13</v>
      </c>
    </row>
    <row r="2" spans="1:33" x14ac:dyDescent="0.2">
      <c r="B2" s="24" t="str">
        <f>TEXT(A19,"yyyy")</f>
        <v>2023</v>
      </c>
      <c r="C2" s="43" t="s">
        <v>8</v>
      </c>
      <c r="D2" s="19"/>
      <c r="E2" s="20" t="s">
        <v>0</v>
      </c>
      <c r="F2" s="21"/>
      <c r="G2" s="22" t="s">
        <v>1</v>
      </c>
      <c r="H2" s="22" t="s">
        <v>4</v>
      </c>
      <c r="I2" s="22" t="s">
        <v>5</v>
      </c>
      <c r="J2" s="23" t="s">
        <v>7</v>
      </c>
      <c r="K2" s="41" t="s">
        <v>10</v>
      </c>
      <c r="L2" s="41"/>
      <c r="M2" s="28" t="s">
        <v>6</v>
      </c>
      <c r="N2" s="27"/>
      <c r="O2" s="27"/>
      <c r="P2" s="28" t="s">
        <v>2</v>
      </c>
      <c r="Q2" s="27"/>
      <c r="R2" s="27"/>
      <c r="S2" s="49" t="s">
        <v>3</v>
      </c>
      <c r="Y2" s="16" t="s">
        <v>8</v>
      </c>
      <c r="AC2" s="41" t="s">
        <v>10</v>
      </c>
      <c r="AD2" s="41"/>
    </row>
    <row r="3" spans="1:33" x14ac:dyDescent="0.2">
      <c r="A3" s="17">
        <v>44912</v>
      </c>
      <c r="B3" s="12">
        <f>A3</f>
        <v>44912</v>
      </c>
      <c r="C3" s="44"/>
      <c r="D3" s="12"/>
      <c r="E3" s="12"/>
      <c r="G3" s="8">
        <v>9.33</v>
      </c>
      <c r="H3" s="8">
        <v>-1.1200000000000001</v>
      </c>
      <c r="I3" s="8">
        <v>202.56</v>
      </c>
      <c r="J3" s="9">
        <v>977</v>
      </c>
      <c r="K3" s="33">
        <v>-23</v>
      </c>
      <c r="L3" s="9">
        <v>21</v>
      </c>
      <c r="M3" s="29"/>
      <c r="P3" s="29"/>
      <c r="S3" s="50"/>
      <c r="T3" s="5" t="e">
        <f t="shared" ref="T3:T66" si="0">I3-I2</f>
        <v>#VALUE!</v>
      </c>
      <c r="U3" s="5" t="e">
        <f t="shared" ref="U3:U66" si="1">(I3-I2&gt;0)</f>
        <v>#VALUE!</v>
      </c>
      <c r="V3" s="5" t="e">
        <f>(U3=TRUE)*(T3-360)</f>
        <v>#VALUE!</v>
      </c>
      <c r="W3" s="5" t="e">
        <f t="shared" ref="W3:W66" si="2">-((I3-360)/V3*24-9)</f>
        <v>#VALUE!</v>
      </c>
      <c r="X3" s="1" t="e">
        <f>(W3&lt;0)*(W3+24)+(W3&gt;=0)*W3</f>
        <v>#VALUE!</v>
      </c>
      <c r="Z3" s="1" t="e">
        <f>INT(X3)</f>
        <v>#VALUE!</v>
      </c>
      <c r="AA3" s="1" t="e">
        <f>INT((X3-Z3)*60+0.5)</f>
        <v>#VALUE!</v>
      </c>
      <c r="AB3" s="13">
        <f>A3</f>
        <v>44912</v>
      </c>
      <c r="AC3" s="30">
        <f>K3</f>
        <v>-23</v>
      </c>
      <c r="AD3" s="9">
        <f>L3</f>
        <v>21</v>
      </c>
    </row>
    <row r="4" spans="1:33" x14ac:dyDescent="0.2">
      <c r="A4" s="13">
        <f>A3+1</f>
        <v>44913</v>
      </c>
      <c r="B4" s="12">
        <f>A3+1</f>
        <v>44913</v>
      </c>
      <c r="C4" s="44"/>
      <c r="D4" s="12"/>
      <c r="E4" s="12"/>
      <c r="G4" s="10"/>
      <c r="H4" s="10"/>
      <c r="I4" s="10">
        <f>I3+0.2*((I8-I3)-360*(I8-I3&gt;0))+(I3+0.2*((I8-I3)-360*(I8-I3&gt;0))&lt;0)*360</f>
        <v>189.386</v>
      </c>
      <c r="J4" s="11">
        <f>J3+0.2*(J8-J3)</f>
        <v>977</v>
      </c>
      <c r="K4" s="33">
        <v>-23</v>
      </c>
      <c r="L4" s="9">
        <v>23</v>
      </c>
      <c r="M4" s="29"/>
      <c r="P4" s="29"/>
      <c r="S4" s="50"/>
      <c r="T4" s="5">
        <f t="shared" si="0"/>
        <v>-13.174000000000007</v>
      </c>
      <c r="U4" s="5" t="b">
        <f t="shared" si="1"/>
        <v>0</v>
      </c>
      <c r="V4" s="5">
        <f t="shared" ref="V4:V22" si="3">(U4=TRUE)*(T4-360)</f>
        <v>0</v>
      </c>
      <c r="W4" s="5" t="e">
        <f t="shared" si="2"/>
        <v>#DIV/0!</v>
      </c>
      <c r="X4" s="1" t="e">
        <f t="shared" ref="X4:X67" si="4">(W4&lt;0)*(W4+24)+(W4&gt;=0)*W4</f>
        <v>#DIV/0!</v>
      </c>
      <c r="Z4" s="1" t="e">
        <f t="shared" ref="Z4:Z22" si="5">INT(X4)</f>
        <v>#DIV/0!</v>
      </c>
      <c r="AA4" s="1" t="e">
        <f t="shared" ref="AA4:AA22" si="6">INT((X4-Z4)*60+0.5)</f>
        <v>#DIV/0!</v>
      </c>
      <c r="AB4" s="36">
        <f>AB3+1</f>
        <v>44913</v>
      </c>
      <c r="AC4" s="30"/>
      <c r="AD4" s="11"/>
    </row>
    <row r="5" spans="1:33" x14ac:dyDescent="0.2">
      <c r="A5" s="13">
        <f t="shared" ref="A5:A68" si="7">A4+1</f>
        <v>44914</v>
      </c>
      <c r="B5" s="12">
        <f t="shared" ref="B5:B68" si="8">A4+1</f>
        <v>44914</v>
      </c>
      <c r="C5" s="44"/>
      <c r="D5" s="12"/>
      <c r="E5" s="12"/>
      <c r="G5" s="10"/>
      <c r="H5" s="10"/>
      <c r="I5" s="10">
        <f>I3+0.4*((I8-I3)-360*(I8-I3&gt;0))+(I3+0.4*((I8-I3)-360*(I8-I3&gt;0))&lt;0)*360</f>
        <v>176.21199999999999</v>
      </c>
      <c r="J5" s="11">
        <f>J3+0.4*(J8-J3)</f>
        <v>977</v>
      </c>
      <c r="K5" s="33">
        <v>-23</v>
      </c>
      <c r="L5" s="9">
        <v>24</v>
      </c>
      <c r="M5" s="29">
        <f>(H8-H3)*100</f>
        <v>-62.999999999999986</v>
      </c>
      <c r="P5" s="29">
        <f>100*(G8-G3)</f>
        <v>-233</v>
      </c>
      <c r="S5" s="50">
        <f>((I8-I3)*100-36000*(I8-I3&gt;0))</f>
        <v>-6587</v>
      </c>
      <c r="T5" s="5">
        <f t="shared" si="0"/>
        <v>-13.174000000000007</v>
      </c>
      <c r="U5" s="5" t="b">
        <f t="shared" si="1"/>
        <v>0</v>
      </c>
      <c r="V5" s="5">
        <f t="shared" si="3"/>
        <v>0</v>
      </c>
      <c r="W5" s="5" t="e">
        <f t="shared" si="2"/>
        <v>#DIV/0!</v>
      </c>
      <c r="X5" s="1" t="e">
        <f t="shared" si="4"/>
        <v>#DIV/0!</v>
      </c>
      <c r="Z5" s="1" t="e">
        <f t="shared" si="5"/>
        <v>#DIV/0!</v>
      </c>
      <c r="AA5" s="1" t="e">
        <f t="shared" si="6"/>
        <v>#DIV/0!</v>
      </c>
      <c r="AB5" s="36">
        <f t="shared" ref="AB5:AB68" si="9">AB4+1</f>
        <v>44914</v>
      </c>
      <c r="AC5" s="30"/>
      <c r="AD5" s="11"/>
    </row>
    <row r="6" spans="1:33" x14ac:dyDescent="0.2">
      <c r="A6" s="13">
        <f t="shared" si="7"/>
        <v>44915</v>
      </c>
      <c r="B6" s="12">
        <f t="shared" si="8"/>
        <v>44915</v>
      </c>
      <c r="C6" s="44"/>
      <c r="D6" s="12"/>
      <c r="E6" s="12"/>
      <c r="G6" s="10"/>
      <c r="H6" s="10"/>
      <c r="I6" s="10">
        <f>I3+0.6*((I8-I3)-360*(I8-I3&gt;0))+(I3+0.6*((I8-I3)-360*(I8-I3&gt;0))&lt;0)*360</f>
        <v>163.03800000000001</v>
      </c>
      <c r="J6" s="11">
        <f>J3+0.6*(J8-J3)</f>
        <v>977</v>
      </c>
      <c r="K6" s="33">
        <v>-23</v>
      </c>
      <c r="L6" s="9">
        <v>25</v>
      </c>
      <c r="M6" s="29"/>
      <c r="P6" s="29"/>
      <c r="S6" s="50"/>
      <c r="T6" s="5">
        <f t="shared" si="0"/>
        <v>-13.173999999999978</v>
      </c>
      <c r="U6" s="5" t="b">
        <f t="shared" si="1"/>
        <v>0</v>
      </c>
      <c r="V6" s="5">
        <f t="shared" si="3"/>
        <v>0</v>
      </c>
      <c r="W6" s="5" t="e">
        <f t="shared" si="2"/>
        <v>#DIV/0!</v>
      </c>
      <c r="X6" s="1" t="e">
        <f t="shared" si="4"/>
        <v>#DIV/0!</v>
      </c>
      <c r="Z6" s="1" t="e">
        <f t="shared" si="5"/>
        <v>#DIV/0!</v>
      </c>
      <c r="AA6" s="1" t="e">
        <f t="shared" si="6"/>
        <v>#DIV/0!</v>
      </c>
      <c r="AB6" s="36">
        <f t="shared" si="9"/>
        <v>44915</v>
      </c>
      <c r="AC6" s="30"/>
      <c r="AD6" s="11"/>
    </row>
    <row r="7" spans="1:33" x14ac:dyDescent="0.2">
      <c r="A7" s="13">
        <f t="shared" si="7"/>
        <v>44916</v>
      </c>
      <c r="B7" s="12">
        <f t="shared" si="8"/>
        <v>44916</v>
      </c>
      <c r="C7" s="44"/>
      <c r="D7" s="12"/>
      <c r="E7" s="12"/>
      <c r="G7" s="10"/>
      <c r="H7" s="10"/>
      <c r="I7" s="10">
        <f>I3+0.8*((I8-I3)-360*(I8-I3&gt;0))+(I3+0.8*((I8-I3)-360*(I8-I3&gt;0))&lt;0)*360</f>
        <v>149.864</v>
      </c>
      <c r="J7" s="11">
        <f>J3+0.8*(J8-J3)</f>
        <v>977</v>
      </c>
      <c r="K7" s="33">
        <v>-23</v>
      </c>
      <c r="L7" s="9">
        <v>26</v>
      </c>
      <c r="M7" s="29"/>
      <c r="N7" s="2">
        <f>M10-M5</f>
        <v>0.99999999999997158</v>
      </c>
      <c r="P7" s="29"/>
      <c r="Q7" s="2">
        <f>P10-P5</f>
        <v>-5.9999999999999716</v>
      </c>
      <c r="S7" s="50"/>
      <c r="T7" s="5">
        <f t="shared" si="0"/>
        <v>-13.174000000000007</v>
      </c>
      <c r="U7" s="5" t="b">
        <f t="shared" si="1"/>
        <v>0</v>
      </c>
      <c r="V7" s="5">
        <f t="shared" si="3"/>
        <v>0</v>
      </c>
      <c r="W7" s="5" t="e">
        <f t="shared" si="2"/>
        <v>#DIV/0!</v>
      </c>
      <c r="X7" s="1" t="e">
        <f t="shared" si="4"/>
        <v>#DIV/0!</v>
      </c>
      <c r="Z7" s="1" t="e">
        <f t="shared" si="5"/>
        <v>#DIV/0!</v>
      </c>
      <c r="AA7" s="1" t="e">
        <f t="shared" si="6"/>
        <v>#DIV/0!</v>
      </c>
      <c r="AB7" s="36">
        <f t="shared" si="9"/>
        <v>44916</v>
      </c>
      <c r="AC7" s="30"/>
      <c r="AD7" s="11"/>
    </row>
    <row r="8" spans="1:33" x14ac:dyDescent="0.2">
      <c r="A8" s="17">
        <f t="shared" si="7"/>
        <v>44917</v>
      </c>
      <c r="B8" s="12">
        <f t="shared" si="8"/>
        <v>44917</v>
      </c>
      <c r="C8" s="44"/>
      <c r="D8" s="12"/>
      <c r="E8" s="12"/>
      <c r="G8" s="8">
        <v>7</v>
      </c>
      <c r="H8" s="8">
        <v>-1.75</v>
      </c>
      <c r="I8" s="8">
        <v>136.69</v>
      </c>
      <c r="J8" s="9">
        <v>977</v>
      </c>
      <c r="K8" s="33">
        <v>-23</v>
      </c>
      <c r="L8" s="9">
        <v>26</v>
      </c>
      <c r="M8" s="29"/>
      <c r="P8" s="29"/>
      <c r="S8" s="50"/>
      <c r="T8" s="5">
        <f t="shared" si="0"/>
        <v>-13.174000000000007</v>
      </c>
      <c r="U8" s="5" t="b">
        <f t="shared" si="1"/>
        <v>0</v>
      </c>
      <c r="V8" s="5">
        <f t="shared" si="3"/>
        <v>0</v>
      </c>
      <c r="W8" s="5" t="e">
        <f t="shared" si="2"/>
        <v>#DIV/0!</v>
      </c>
      <c r="X8" s="1" t="e">
        <f t="shared" si="4"/>
        <v>#DIV/0!</v>
      </c>
      <c r="Z8" s="1" t="e">
        <f t="shared" si="5"/>
        <v>#DIV/0!</v>
      </c>
      <c r="AA8" s="1" t="e">
        <f t="shared" si="6"/>
        <v>#DIV/0!</v>
      </c>
      <c r="AB8" s="36">
        <f t="shared" si="9"/>
        <v>44917</v>
      </c>
      <c r="AC8" s="33">
        <f>K8</f>
        <v>-23</v>
      </c>
      <c r="AD8" s="9">
        <f>L8</f>
        <v>26</v>
      </c>
      <c r="AE8" s="1">
        <f>SIGN(AC8)*(ABS(AC8)*60+AD8)+(AC8=0)*AD8</f>
        <v>-1406</v>
      </c>
    </row>
    <row r="9" spans="1:33" x14ac:dyDescent="0.2">
      <c r="A9" s="13">
        <f t="shared" si="7"/>
        <v>44918</v>
      </c>
      <c r="B9" s="12">
        <f t="shared" si="8"/>
        <v>44918</v>
      </c>
      <c r="C9" s="44"/>
      <c r="D9" s="12"/>
      <c r="E9" s="12"/>
      <c r="G9" s="10">
        <f>G8+0.01*(0.2*P10-0.04*(Q12+Q7))</f>
        <v>6.5255999999999998</v>
      </c>
      <c r="H9" s="10">
        <f>H8+0.01*(0.2*M10-0.04*(N12+N7))</f>
        <v>-1.8752</v>
      </c>
      <c r="I9" s="10">
        <f>I8+0.2*((I13-I8)-360*(I13-I8&gt;0))+(I8+0.2*((I13-I8)-360*(I13-I8&gt;0))&lt;0)*360</f>
        <v>123.518</v>
      </c>
      <c r="J9" s="11">
        <f>J8+0.2*(J13-J8)</f>
        <v>977</v>
      </c>
      <c r="K9" s="33">
        <v>-23</v>
      </c>
      <c r="L9" s="9">
        <v>26</v>
      </c>
      <c r="M9" s="29"/>
      <c r="O9" s="2">
        <f>N12-N7</f>
        <v>1.0000000000000355</v>
      </c>
      <c r="P9" s="29"/>
      <c r="R9" s="2">
        <f>Q12-Q7</f>
        <v>2.9999999999999147</v>
      </c>
      <c r="S9" s="50"/>
      <c r="T9" s="5">
        <f t="shared" si="0"/>
        <v>-13.171999999999997</v>
      </c>
      <c r="U9" s="5" t="b">
        <f t="shared" si="1"/>
        <v>0</v>
      </c>
      <c r="V9" s="5">
        <f t="shared" si="3"/>
        <v>0</v>
      </c>
      <c r="W9" s="5" t="e">
        <f t="shared" si="2"/>
        <v>#DIV/0!</v>
      </c>
      <c r="X9" s="1" t="e">
        <f t="shared" si="4"/>
        <v>#DIV/0!</v>
      </c>
      <c r="Z9" s="1" t="e">
        <f t="shared" si="5"/>
        <v>#DIV/0!</v>
      </c>
      <c r="AA9" s="1" t="e">
        <f t="shared" si="6"/>
        <v>#DIV/0!</v>
      </c>
      <c r="AB9" s="36">
        <f t="shared" si="9"/>
        <v>44918</v>
      </c>
      <c r="AC9" s="33">
        <f t="shared" ref="AC9:AC72" si="10">K9</f>
        <v>-23</v>
      </c>
      <c r="AD9" s="9">
        <f t="shared" ref="AD9:AD72" si="11">L9</f>
        <v>26</v>
      </c>
      <c r="AE9" s="8"/>
    </row>
    <row r="10" spans="1:33" x14ac:dyDescent="0.2">
      <c r="A10" s="13">
        <f t="shared" si="7"/>
        <v>44919</v>
      </c>
      <c r="B10" s="12">
        <f t="shared" si="8"/>
        <v>44919</v>
      </c>
      <c r="C10" s="44"/>
      <c r="D10" s="12"/>
      <c r="E10" s="12"/>
      <c r="G10" s="10">
        <f>G8+0.01*(0.4*P10-0.06*(Q12+Q7))</f>
        <v>6.0494000000000003</v>
      </c>
      <c r="H10" s="10">
        <f>H8+0.01*(0.4*M10-0.06*(N12+N7))</f>
        <v>-1.9998</v>
      </c>
      <c r="I10" s="10">
        <f>I8+0.4*((I13-I8)-360*(I13-I8&gt;0))+(I8+0.4*((I13-I8)-360*(I13-I8&gt;0))&lt;0)*360</f>
        <v>110.346</v>
      </c>
      <c r="J10" s="11">
        <f>J9+0.4*(J14-J9)</f>
        <v>977</v>
      </c>
      <c r="K10" s="33">
        <v>-23</v>
      </c>
      <c r="L10" s="9">
        <v>25</v>
      </c>
      <c r="M10" s="29">
        <f>(H13-H8)*100</f>
        <v>-62.000000000000014</v>
      </c>
      <c r="P10" s="29">
        <f>100*(G13-G8)</f>
        <v>-238.99999999999997</v>
      </c>
      <c r="S10" s="50">
        <f>((I13-I8)*100-36000*(I13-I8&gt;0))</f>
        <v>-6586</v>
      </c>
      <c r="T10" s="5">
        <f t="shared" si="0"/>
        <v>-13.171999999999997</v>
      </c>
      <c r="U10" s="5" t="b">
        <f t="shared" si="1"/>
        <v>0</v>
      </c>
      <c r="V10" s="5">
        <f t="shared" si="3"/>
        <v>0</v>
      </c>
      <c r="W10" s="5" t="e">
        <f t="shared" si="2"/>
        <v>#DIV/0!</v>
      </c>
      <c r="X10" s="1" t="e">
        <f t="shared" si="4"/>
        <v>#DIV/0!</v>
      </c>
      <c r="Z10" s="1" t="e">
        <f t="shared" si="5"/>
        <v>#DIV/0!</v>
      </c>
      <c r="AA10" s="1" t="e">
        <f t="shared" si="6"/>
        <v>#DIV/0!</v>
      </c>
      <c r="AB10" s="36">
        <f t="shared" si="9"/>
        <v>44919</v>
      </c>
      <c r="AC10" s="33">
        <f t="shared" si="10"/>
        <v>-23</v>
      </c>
      <c r="AD10" s="9">
        <f t="shared" si="11"/>
        <v>25</v>
      </c>
      <c r="AE10" s="8"/>
      <c r="AF10" s="1">
        <f>AE13-AE8</f>
        <v>6</v>
      </c>
    </row>
    <row r="11" spans="1:33" x14ac:dyDescent="0.2">
      <c r="A11" s="13">
        <f t="shared" si="7"/>
        <v>44920</v>
      </c>
      <c r="B11" s="12">
        <f t="shared" si="8"/>
        <v>44920</v>
      </c>
      <c r="C11" s="44"/>
      <c r="D11" s="12"/>
      <c r="E11" s="12"/>
      <c r="G11" s="10">
        <f>G8+0.01*(0.6*P10-0.06*(Q12+Q7))</f>
        <v>5.5714000000000006</v>
      </c>
      <c r="H11" s="10">
        <f>H8+0.01*(0.6*M10-0.06*(N12+N7))</f>
        <v>-2.1238000000000001</v>
      </c>
      <c r="I11" s="10">
        <f>I8+0.6*((I13-I8)-360*(I13-I8&gt;0))+(I8+0.6*((I13-I8)-360*(I13-I8&gt;0))&lt;0)*360</f>
        <v>97.174000000000007</v>
      </c>
      <c r="J11" s="11">
        <f>J10+0.6*(J15-J10)</f>
        <v>977</v>
      </c>
      <c r="K11" s="33">
        <v>-23</v>
      </c>
      <c r="L11" s="9">
        <v>24</v>
      </c>
      <c r="M11" s="29"/>
      <c r="P11" s="29"/>
      <c r="S11" s="50"/>
      <c r="T11" s="5">
        <f t="shared" si="0"/>
        <v>-13.171999999999997</v>
      </c>
      <c r="U11" s="5" t="b">
        <f t="shared" si="1"/>
        <v>0</v>
      </c>
      <c r="V11" s="5">
        <f t="shared" si="3"/>
        <v>0</v>
      </c>
      <c r="W11" s="5" t="e">
        <f t="shared" si="2"/>
        <v>#DIV/0!</v>
      </c>
      <c r="X11" s="1" t="e">
        <f t="shared" si="4"/>
        <v>#DIV/0!</v>
      </c>
      <c r="Z11" s="1" t="e">
        <f t="shared" si="5"/>
        <v>#DIV/0!</v>
      </c>
      <c r="AA11" s="1" t="e">
        <f t="shared" si="6"/>
        <v>#DIV/0!</v>
      </c>
      <c r="AB11" s="36">
        <f t="shared" si="9"/>
        <v>44920</v>
      </c>
      <c r="AC11" s="33">
        <f t="shared" si="10"/>
        <v>-23</v>
      </c>
      <c r="AD11" s="9">
        <f t="shared" si="11"/>
        <v>24</v>
      </c>
      <c r="AE11" s="8"/>
    </row>
    <row r="12" spans="1:33" x14ac:dyDescent="0.2">
      <c r="A12" s="13">
        <f t="shared" si="7"/>
        <v>44921</v>
      </c>
      <c r="B12" s="12">
        <f t="shared" si="8"/>
        <v>44921</v>
      </c>
      <c r="C12" s="44"/>
      <c r="D12" s="12"/>
      <c r="E12" s="12"/>
      <c r="G12" s="10">
        <f>G8+0.01*(0.8*P10-0.04*(Q12+Q7))</f>
        <v>5.0915999999999997</v>
      </c>
      <c r="H12" s="10">
        <f>H8+0.01*(0.8*M10-0.04*(N12+N7))</f>
        <v>-2.2472000000000003</v>
      </c>
      <c r="I12" s="10">
        <f>I8+0.8*((I13-I8)-360*(I13-I8&gt;0))+(I8+0.8*((I13-I8)-360*(I13-I8&gt;0))&lt;0)*360</f>
        <v>84.001999999999995</v>
      </c>
      <c r="J12" s="11">
        <f>J11+0.8*(J16-J11)</f>
        <v>977</v>
      </c>
      <c r="K12" s="33">
        <v>-23</v>
      </c>
      <c r="L12" s="9">
        <v>22</v>
      </c>
      <c r="M12" s="29"/>
      <c r="N12" s="2">
        <f>M15-M10</f>
        <v>2.0000000000000071</v>
      </c>
      <c r="P12" s="29"/>
      <c r="Q12" s="2">
        <f>P15-P10</f>
        <v>-3.0000000000000568</v>
      </c>
      <c r="S12" s="50"/>
      <c r="T12" s="5">
        <f t="shared" si="0"/>
        <v>-13.172000000000011</v>
      </c>
      <c r="U12" s="5" t="b">
        <f t="shared" si="1"/>
        <v>0</v>
      </c>
      <c r="V12" s="5">
        <f t="shared" si="3"/>
        <v>0</v>
      </c>
      <c r="W12" s="5" t="e">
        <f t="shared" si="2"/>
        <v>#DIV/0!</v>
      </c>
      <c r="X12" s="1" t="e">
        <f t="shared" si="4"/>
        <v>#DIV/0!</v>
      </c>
      <c r="Z12" s="1" t="e">
        <f t="shared" si="5"/>
        <v>#DIV/0!</v>
      </c>
      <c r="AA12" s="1" t="e">
        <f t="shared" si="6"/>
        <v>#DIV/0!</v>
      </c>
      <c r="AB12" s="36">
        <f t="shared" si="9"/>
        <v>44921</v>
      </c>
      <c r="AC12" s="33">
        <f t="shared" si="10"/>
        <v>-23</v>
      </c>
      <c r="AD12" s="9">
        <f t="shared" si="11"/>
        <v>22</v>
      </c>
      <c r="AE12" s="8"/>
    </row>
    <row r="13" spans="1:33" x14ac:dyDescent="0.2">
      <c r="A13" s="17">
        <f t="shared" si="7"/>
        <v>44922</v>
      </c>
      <c r="B13" s="12">
        <f t="shared" si="8"/>
        <v>44922</v>
      </c>
      <c r="C13" s="45"/>
      <c r="D13" s="12"/>
      <c r="E13" s="12"/>
      <c r="G13" s="8">
        <v>4.6100000000000003</v>
      </c>
      <c r="H13" s="8">
        <v>-2.37</v>
      </c>
      <c r="I13" s="8">
        <v>70.83</v>
      </c>
      <c r="J13" s="9">
        <v>977</v>
      </c>
      <c r="K13" s="33">
        <v>-23</v>
      </c>
      <c r="L13" s="9">
        <v>20</v>
      </c>
      <c r="M13" s="29"/>
      <c r="P13" s="29"/>
      <c r="S13" s="50"/>
      <c r="T13" s="5">
        <f t="shared" si="0"/>
        <v>-13.171999999999997</v>
      </c>
      <c r="U13" s="5" t="b">
        <f t="shared" si="1"/>
        <v>0</v>
      </c>
      <c r="V13" s="5">
        <f t="shared" si="3"/>
        <v>0</v>
      </c>
      <c r="W13" s="5" t="e">
        <f t="shared" si="2"/>
        <v>#DIV/0!</v>
      </c>
      <c r="X13" s="1" t="e">
        <f t="shared" si="4"/>
        <v>#DIV/0!</v>
      </c>
      <c r="Z13" s="1" t="e">
        <f t="shared" si="5"/>
        <v>#DIV/0!</v>
      </c>
      <c r="AA13" s="1" t="e">
        <f t="shared" si="6"/>
        <v>#DIV/0!</v>
      </c>
      <c r="AB13" s="36">
        <f>AB12+1</f>
        <v>44922</v>
      </c>
      <c r="AC13" s="33">
        <f t="shared" si="10"/>
        <v>-23</v>
      </c>
      <c r="AD13" s="9">
        <f t="shared" si="11"/>
        <v>20</v>
      </c>
      <c r="AE13" s="1">
        <f>SIGN(AC13)*(ABS(AC13)*60+AD13)+(AC13=0)*AD13</f>
        <v>-1400</v>
      </c>
      <c r="AG13" s="1">
        <f>AF15-AF10</f>
        <v>12</v>
      </c>
    </row>
    <row r="14" spans="1:33" x14ac:dyDescent="0.2">
      <c r="A14" s="13">
        <f t="shared" si="7"/>
        <v>44923</v>
      </c>
      <c r="B14" s="12">
        <f t="shared" si="8"/>
        <v>44923</v>
      </c>
      <c r="C14" s="44"/>
      <c r="D14" s="12"/>
      <c r="E14" s="12"/>
      <c r="G14" s="10">
        <f>G13+0.01*(0.2*P15-0.04*(Q17+Q12))</f>
        <v>4.1272000000000002</v>
      </c>
      <c r="H14" s="10">
        <f>H13+0.01*(0.2*M15-0.04*(N17+N12))</f>
        <v>-2.492</v>
      </c>
      <c r="I14" s="10">
        <f>I13+0.2*((I18-I13)-360*(I18-I13&gt;0))+(I13+0.2*((I18-I13)-360*(I18-I13&gt;0))&lt;0)*360</f>
        <v>57.658000000000001</v>
      </c>
      <c r="J14" s="11">
        <f>J13+0.2*(J18-J13)</f>
        <v>977</v>
      </c>
      <c r="K14" s="33">
        <v>-23</v>
      </c>
      <c r="L14" s="9">
        <v>18</v>
      </c>
      <c r="M14" s="29"/>
      <c r="O14" s="2">
        <f>N17-N12</f>
        <v>1.0000000000000142</v>
      </c>
      <c r="P14" s="29"/>
      <c r="R14" s="2">
        <f>Q17-Q12</f>
        <v>3.0000000000000568</v>
      </c>
      <c r="S14" s="50"/>
      <c r="T14" s="5">
        <f t="shared" si="0"/>
        <v>-13.171999999999997</v>
      </c>
      <c r="U14" s="5" t="b">
        <f t="shared" si="1"/>
        <v>0</v>
      </c>
      <c r="V14" s="5">
        <f t="shared" si="3"/>
        <v>0</v>
      </c>
      <c r="W14" s="5" t="e">
        <f t="shared" si="2"/>
        <v>#DIV/0!</v>
      </c>
      <c r="X14" s="1" t="e">
        <f t="shared" si="4"/>
        <v>#DIV/0!</v>
      </c>
      <c r="Z14" s="1" t="e">
        <f t="shared" si="5"/>
        <v>#DIV/0!</v>
      </c>
      <c r="AA14" s="1" t="e">
        <f t="shared" si="6"/>
        <v>#DIV/0!</v>
      </c>
      <c r="AB14" s="36">
        <f t="shared" si="9"/>
        <v>44923</v>
      </c>
      <c r="AC14" s="33">
        <f t="shared" si="10"/>
        <v>-23</v>
      </c>
      <c r="AD14" s="9">
        <f t="shared" si="11"/>
        <v>18</v>
      </c>
      <c r="AE14" s="9">
        <f>AE13+(0.2*AF15-0.04*(AG18+AG13))</f>
        <v>-1397.32</v>
      </c>
    </row>
    <row r="15" spans="1:33" x14ac:dyDescent="0.2">
      <c r="A15" s="13">
        <f t="shared" si="7"/>
        <v>44924</v>
      </c>
      <c r="B15" s="12">
        <f t="shared" si="8"/>
        <v>44924</v>
      </c>
      <c r="C15" s="44"/>
      <c r="D15" s="12"/>
      <c r="E15" s="12"/>
      <c r="G15" s="10">
        <f>G13+0.01*(0.4*P15-0.06*(Q17+Q12))</f>
        <v>3.6438000000000001</v>
      </c>
      <c r="H15" s="10">
        <f>H13+0.01*(0.4*M15-0.06*(N17+N12))</f>
        <v>-2.613</v>
      </c>
      <c r="I15" s="10">
        <f>I13+0.4*((I18-I13)-360*(I18-I13&gt;0))+(I13+0.4*((I18-I13)-360*(I18-I13&gt;0))&lt;0)*360</f>
        <v>44.485999999999997</v>
      </c>
      <c r="J15" s="11">
        <f>J13+0.4*(J18-J13)</f>
        <v>977</v>
      </c>
      <c r="K15" s="33">
        <v>-23</v>
      </c>
      <c r="L15" s="9">
        <v>14</v>
      </c>
      <c r="M15" s="29">
        <f>(H18-H13)*100</f>
        <v>-60.000000000000007</v>
      </c>
      <c r="P15" s="29">
        <f>100*(G18-G13)</f>
        <v>-242.00000000000003</v>
      </c>
      <c r="S15" s="50">
        <f>((I18-I13)*100-36000*(I18-I13&gt;0))</f>
        <v>-6586</v>
      </c>
      <c r="T15" s="5">
        <f t="shared" si="0"/>
        <v>-13.172000000000004</v>
      </c>
      <c r="U15" s="5" t="b">
        <f t="shared" si="1"/>
        <v>0</v>
      </c>
      <c r="V15" s="5">
        <f t="shared" si="3"/>
        <v>0</v>
      </c>
      <c r="W15" s="5" t="e">
        <f t="shared" si="2"/>
        <v>#DIV/0!</v>
      </c>
      <c r="X15" s="1" t="e">
        <f t="shared" si="4"/>
        <v>#DIV/0!</v>
      </c>
      <c r="Z15" s="1" t="e">
        <f t="shared" si="5"/>
        <v>#DIV/0!</v>
      </c>
      <c r="AA15" s="1" t="e">
        <f t="shared" si="6"/>
        <v>#DIV/0!</v>
      </c>
      <c r="AB15" s="36">
        <f>AB14+1</f>
        <v>44924</v>
      </c>
      <c r="AC15" s="33">
        <f t="shared" si="10"/>
        <v>-23</v>
      </c>
      <c r="AD15" s="9">
        <f t="shared" si="11"/>
        <v>14</v>
      </c>
      <c r="AE15" s="9">
        <f>AE13+(0.4*AF15-0.06*(AG18+AG13))</f>
        <v>-1394.18</v>
      </c>
      <c r="AF15" s="1">
        <f>AE18-AE13</f>
        <v>18</v>
      </c>
    </row>
    <row r="16" spans="1:33" x14ac:dyDescent="0.2">
      <c r="A16" s="13">
        <f t="shared" si="7"/>
        <v>44925</v>
      </c>
      <c r="B16" s="6">
        <f t="shared" si="8"/>
        <v>44925</v>
      </c>
      <c r="C16" s="46"/>
      <c r="D16" s="6"/>
      <c r="E16" s="6"/>
      <c r="F16" s="7"/>
      <c r="G16" s="8">
        <f>G13+0.01*(0.6*P15-0.06*(Q17+Q12))</f>
        <v>3.1598000000000002</v>
      </c>
      <c r="H16" s="8">
        <f>H13+0.01*(0.6*M15-0.06*(N17+N12))</f>
        <v>-2.7330000000000001</v>
      </c>
      <c r="I16" s="8">
        <f>I13+0.6*((I18-I13)-360*(I18-I13&gt;0))+(I13+0.6*((I18-I13)-360*(I18-I13&gt;0))&lt;0)*360</f>
        <v>31.314</v>
      </c>
      <c r="J16" s="9">
        <f>J13+0.6*(J18-J13)</f>
        <v>977</v>
      </c>
      <c r="K16" s="33">
        <v>-23</v>
      </c>
      <c r="L16" s="9">
        <v>11</v>
      </c>
      <c r="M16" s="29"/>
      <c r="P16" s="29"/>
      <c r="S16" s="50"/>
      <c r="T16" s="5">
        <f t="shared" si="0"/>
        <v>-13.171999999999997</v>
      </c>
      <c r="U16" s="5" t="b">
        <f t="shared" si="1"/>
        <v>0</v>
      </c>
      <c r="V16" s="5">
        <f t="shared" si="3"/>
        <v>0</v>
      </c>
      <c r="W16" s="5" t="e">
        <f t="shared" si="2"/>
        <v>#DIV/0!</v>
      </c>
      <c r="X16" s="1" t="e">
        <f t="shared" si="4"/>
        <v>#DIV/0!</v>
      </c>
      <c r="Z16" s="1" t="e">
        <f t="shared" si="5"/>
        <v>#DIV/0!</v>
      </c>
      <c r="AA16" s="1" t="e">
        <f t="shared" si="6"/>
        <v>#DIV/0!</v>
      </c>
      <c r="AB16" s="36">
        <f t="shared" si="9"/>
        <v>44925</v>
      </c>
      <c r="AC16" s="33">
        <f t="shared" si="10"/>
        <v>-23</v>
      </c>
      <c r="AD16" s="9">
        <f t="shared" si="11"/>
        <v>11</v>
      </c>
      <c r="AE16" s="9">
        <f>AE13+(0.6*AF15-0.06*(AG18+AG13))</f>
        <v>-1390.58</v>
      </c>
    </row>
    <row r="17" spans="1:33" x14ac:dyDescent="0.2">
      <c r="A17" s="3">
        <f t="shared" si="7"/>
        <v>44926</v>
      </c>
      <c r="B17" s="6">
        <f t="shared" si="8"/>
        <v>44926</v>
      </c>
      <c r="C17" s="46"/>
      <c r="D17" s="14"/>
      <c r="E17" s="14"/>
      <c r="F17" s="15"/>
      <c r="G17" s="8">
        <f>G13+0.01*(0.8*P15-0.04*(Q17+Q12))</f>
        <v>2.6752000000000002</v>
      </c>
      <c r="H17" s="8">
        <f>H13+0.01*(0.8*M15-0.04*(N17+N12))</f>
        <v>-2.8520000000000003</v>
      </c>
      <c r="I17" s="8">
        <f>I13+0.8*((I18-I13)-360*(I18-I13&gt;0))+(I13+0.8*((I18-I13)-360*(I18-I13&gt;0))&lt;0)*360</f>
        <v>18.141999999999996</v>
      </c>
      <c r="J17" s="9">
        <f>J13+0.8*(J18-J13)</f>
        <v>977</v>
      </c>
      <c r="K17" s="33">
        <v>-23</v>
      </c>
      <c r="L17" s="9">
        <v>7</v>
      </c>
      <c r="M17" s="29"/>
      <c r="N17" s="2">
        <f>M20-M15</f>
        <v>3.0000000000000213</v>
      </c>
      <c r="P17" s="29"/>
      <c r="Q17" s="2">
        <f>P20-P15</f>
        <v>0</v>
      </c>
      <c r="S17" s="50"/>
      <c r="T17" s="5">
        <f t="shared" si="0"/>
        <v>-13.172000000000004</v>
      </c>
      <c r="U17" s="5" t="b">
        <f t="shared" si="1"/>
        <v>0</v>
      </c>
      <c r="V17" s="5">
        <f t="shared" si="3"/>
        <v>0</v>
      </c>
      <c r="W17" s="5" t="e">
        <f t="shared" si="2"/>
        <v>#DIV/0!</v>
      </c>
      <c r="X17" s="1" t="e">
        <f t="shared" si="4"/>
        <v>#DIV/0!</v>
      </c>
      <c r="Z17" s="1" t="e">
        <f t="shared" si="5"/>
        <v>#DIV/0!</v>
      </c>
      <c r="AA17" s="1" t="e">
        <f t="shared" si="6"/>
        <v>#DIV/0!</v>
      </c>
      <c r="AB17" s="36">
        <f>AB16+1</f>
        <v>44926</v>
      </c>
      <c r="AC17" s="33">
        <f t="shared" si="10"/>
        <v>-23</v>
      </c>
      <c r="AD17" s="9">
        <f t="shared" si="11"/>
        <v>7</v>
      </c>
      <c r="AE17" s="9">
        <f>AE13+(0.8*AF15-0.04*(AG18+AG13))</f>
        <v>-1386.52</v>
      </c>
    </row>
    <row r="18" spans="1:33" ht="15" customHeight="1" x14ac:dyDescent="0.2">
      <c r="A18" s="18">
        <f t="shared" si="7"/>
        <v>44927</v>
      </c>
      <c r="B18" s="6">
        <f t="shared" si="8"/>
        <v>44927</v>
      </c>
      <c r="C18" s="46">
        <v>2266</v>
      </c>
      <c r="D18" s="14"/>
      <c r="E18" s="14"/>
      <c r="F18" s="15"/>
      <c r="G18" s="10">
        <v>2.19</v>
      </c>
      <c r="H18" s="10">
        <v>-2.97</v>
      </c>
      <c r="I18" s="10">
        <v>4.97</v>
      </c>
      <c r="J18" s="11">
        <v>977</v>
      </c>
      <c r="K18" s="30">
        <v>-23</v>
      </c>
      <c r="L18" s="11">
        <v>2</v>
      </c>
      <c r="M18" s="29"/>
      <c r="P18" s="29"/>
      <c r="S18" s="37"/>
      <c r="T18" s="5">
        <f t="shared" si="0"/>
        <v>-13.171999999999997</v>
      </c>
      <c r="U18" s="5" t="b">
        <f t="shared" si="1"/>
        <v>0</v>
      </c>
      <c r="V18" s="5">
        <f t="shared" si="3"/>
        <v>0</v>
      </c>
      <c r="W18" s="5" t="e">
        <f t="shared" si="2"/>
        <v>#DIV/0!</v>
      </c>
      <c r="X18" s="1" t="e">
        <f t="shared" si="4"/>
        <v>#DIV/0!</v>
      </c>
      <c r="Y18" s="1">
        <v>2266</v>
      </c>
      <c r="Z18" s="1" t="e">
        <f t="shared" si="5"/>
        <v>#DIV/0!</v>
      </c>
      <c r="AA18" s="1" t="e">
        <f t="shared" si="6"/>
        <v>#DIV/0!</v>
      </c>
      <c r="AB18" s="36">
        <f t="shared" si="9"/>
        <v>44927</v>
      </c>
      <c r="AC18" s="33">
        <f t="shared" si="10"/>
        <v>-23</v>
      </c>
      <c r="AD18" s="9">
        <f t="shared" si="11"/>
        <v>2</v>
      </c>
      <c r="AE18" s="1">
        <f>SIGN(AC18)*(ABS(AC18)*60+AD18)+(AC18=0)*AD18</f>
        <v>-1382</v>
      </c>
      <c r="AG18" s="1">
        <f>AF20-AF15</f>
        <v>11</v>
      </c>
    </row>
    <row r="19" spans="1:33" ht="15" customHeight="1" x14ac:dyDescent="0.2">
      <c r="A19" s="3">
        <f t="shared" si="7"/>
        <v>44928</v>
      </c>
      <c r="B19" s="6">
        <f t="shared" si="8"/>
        <v>44928</v>
      </c>
      <c r="C19" s="47">
        <v>0.75208333333333333</v>
      </c>
      <c r="D19" s="14"/>
      <c r="E19" s="14"/>
      <c r="F19" s="15"/>
      <c r="G19" s="8">
        <f>G18+0.01*(0.2*P20-0.04*(Q22+Q17))</f>
        <v>1.7051999999999998</v>
      </c>
      <c r="H19" s="8">
        <f>H18+0.01*(0.2*M20-0.04*(N22+N17))</f>
        <v>-3.0860000000000003</v>
      </c>
      <c r="I19" s="8">
        <f>I18+0.2*((I23-I18)-360*(I23-I18&gt;0))+(I18+0.2*((I23-I18)-360*(I23-I18&gt;0))&lt;0)*360</f>
        <v>351.8</v>
      </c>
      <c r="J19" s="9">
        <f>J18+0.2*(J23-J18)</f>
        <v>977.2</v>
      </c>
      <c r="K19" s="33">
        <v>-22</v>
      </c>
      <c r="L19" s="9">
        <v>57</v>
      </c>
      <c r="M19" s="29"/>
      <c r="O19" s="2">
        <f>N22-N17</f>
        <v>-1.0000000000000213</v>
      </c>
      <c r="P19" s="29"/>
      <c r="R19" s="2">
        <f>Q22-Q17</f>
        <v>2</v>
      </c>
      <c r="S19" s="50"/>
      <c r="T19" s="5">
        <f t="shared" si="0"/>
        <v>346.83</v>
      </c>
      <c r="U19" s="5" t="b">
        <f t="shared" si="1"/>
        <v>1</v>
      </c>
      <c r="V19" s="5">
        <f t="shared" si="3"/>
        <v>-13.170000000000016</v>
      </c>
      <c r="W19" s="5">
        <f t="shared" si="2"/>
        <v>-5.9430523917995064</v>
      </c>
      <c r="X19" s="1">
        <f t="shared" si="4"/>
        <v>18.056947608200495</v>
      </c>
      <c r="Z19" s="1">
        <f t="shared" si="5"/>
        <v>18</v>
      </c>
      <c r="AA19" s="1">
        <f t="shared" si="6"/>
        <v>3</v>
      </c>
      <c r="AB19" s="36">
        <f t="shared" si="9"/>
        <v>44928</v>
      </c>
      <c r="AC19" s="33">
        <f t="shared" si="10"/>
        <v>-22</v>
      </c>
      <c r="AD19" s="9">
        <f t="shared" si="11"/>
        <v>57</v>
      </c>
      <c r="AE19" s="9">
        <f>AE18+(0.2*AF20-0.04*(AG23+AG18))</f>
        <v>-1377.08</v>
      </c>
    </row>
    <row r="20" spans="1:33" ht="15" customHeight="1" x14ac:dyDescent="0.2">
      <c r="A20" s="3">
        <f t="shared" si="7"/>
        <v>44929</v>
      </c>
      <c r="B20" s="6">
        <f t="shared" si="8"/>
        <v>44929</v>
      </c>
      <c r="C20" s="46"/>
      <c r="D20" s="14"/>
      <c r="E20" s="14"/>
      <c r="F20" s="15"/>
      <c r="G20" s="8">
        <f>G18+0.01*(0.4*P20-0.06*(Q22+Q17))</f>
        <v>1.2207999999999997</v>
      </c>
      <c r="H20" s="8">
        <f>H18+0.01*(0.4*M20-0.06*(N22+N17))</f>
        <v>-3.2010000000000001</v>
      </c>
      <c r="I20" s="10">
        <f>I18+0.4*((I23-I18)-360*(I23-I18&gt;0))+(I18+0.4*((I23-I18)-360*(I23-I18&gt;0))&lt;0)*360</f>
        <v>338.63</v>
      </c>
      <c r="J20" s="9">
        <f>J18+0.4*(J23-J18)</f>
        <v>977.4</v>
      </c>
      <c r="K20" s="33">
        <v>-22</v>
      </c>
      <c r="L20" s="9">
        <v>52</v>
      </c>
      <c r="M20" s="29">
        <f>(H23-H18)*100</f>
        <v>-56.999999999999986</v>
      </c>
      <c r="P20" s="29">
        <f>100*(G23-G18)</f>
        <v>-242</v>
      </c>
      <c r="S20" s="50">
        <f>((I23-I18)*100-36000*(I23-I18&gt;0))</f>
        <v>-6585.0000000000036</v>
      </c>
      <c r="T20" s="5">
        <f t="shared" si="0"/>
        <v>-13.170000000000016</v>
      </c>
      <c r="U20" s="5" t="b">
        <f t="shared" si="1"/>
        <v>0</v>
      </c>
      <c r="V20" s="5">
        <f t="shared" si="3"/>
        <v>0</v>
      </c>
      <c r="W20" s="5" t="e">
        <f t="shared" si="2"/>
        <v>#DIV/0!</v>
      </c>
      <c r="X20" s="1" t="e">
        <f t="shared" si="4"/>
        <v>#DIV/0!</v>
      </c>
      <c r="Z20" s="1" t="e">
        <f t="shared" si="5"/>
        <v>#DIV/0!</v>
      </c>
      <c r="AA20" s="1" t="e">
        <f t="shared" si="6"/>
        <v>#DIV/0!</v>
      </c>
      <c r="AB20" s="36">
        <f t="shared" si="9"/>
        <v>44929</v>
      </c>
      <c r="AC20" s="33">
        <f t="shared" si="10"/>
        <v>-22</v>
      </c>
      <c r="AD20" s="39">
        <f t="shared" si="11"/>
        <v>52</v>
      </c>
      <c r="AE20" s="9">
        <f>AE18+(0.4*AF20-0.06*(AG23+AG18))</f>
        <v>-1371.72</v>
      </c>
      <c r="AF20" s="1">
        <f>AE23-AE18</f>
        <v>29</v>
      </c>
    </row>
    <row r="21" spans="1:33" ht="15" customHeight="1" x14ac:dyDescent="0.2">
      <c r="A21" s="3">
        <f t="shared" si="7"/>
        <v>44930</v>
      </c>
      <c r="B21" s="6">
        <f t="shared" si="8"/>
        <v>44930</v>
      </c>
      <c r="C21" s="46"/>
      <c r="D21" s="14"/>
      <c r="E21" s="14"/>
      <c r="F21" s="15"/>
      <c r="G21" s="8">
        <f>G18+0.01*(0.6*P20-0.06*(Q22+Q17))</f>
        <v>0.7367999999999999</v>
      </c>
      <c r="H21" s="8">
        <f>H18+0.01*(0.6*M20-0.06*(N22+N17))</f>
        <v>-3.3149999999999999</v>
      </c>
      <c r="I21" s="8">
        <f>I18+0.6*((I23-I18)-360*(I23-I18&gt;0))+(I18+0.6*((I23-I18)-360*(I23-I18&gt;0))&lt;0)*360</f>
        <v>325.45999999999998</v>
      </c>
      <c r="J21" s="9">
        <f>J18+0.6*(J23-J18)</f>
        <v>977.6</v>
      </c>
      <c r="K21" s="33">
        <v>-22</v>
      </c>
      <c r="L21" s="9">
        <v>46</v>
      </c>
      <c r="M21" s="29"/>
      <c r="P21" s="29"/>
      <c r="S21" s="50"/>
      <c r="T21" s="5">
        <f t="shared" si="0"/>
        <v>-13.170000000000016</v>
      </c>
      <c r="U21" s="5" t="b">
        <f t="shared" si="1"/>
        <v>0</v>
      </c>
      <c r="V21" s="5">
        <f t="shared" si="3"/>
        <v>0</v>
      </c>
      <c r="W21" s="5" t="e">
        <f t="shared" si="2"/>
        <v>#DIV/0!</v>
      </c>
      <c r="X21" s="1" t="e">
        <f t="shared" si="4"/>
        <v>#DIV/0!</v>
      </c>
      <c r="Z21" s="1" t="e">
        <f t="shared" si="5"/>
        <v>#DIV/0!</v>
      </c>
      <c r="AA21" s="1" t="e">
        <f t="shared" si="6"/>
        <v>#DIV/0!</v>
      </c>
      <c r="AB21" s="36">
        <f t="shared" si="9"/>
        <v>44930</v>
      </c>
      <c r="AC21" s="33">
        <f t="shared" si="10"/>
        <v>-22</v>
      </c>
      <c r="AD21" s="39">
        <f t="shared" si="11"/>
        <v>46</v>
      </c>
      <c r="AE21" s="9">
        <f>AE18+(0.6*AF20-0.06*(AG23+AG18))</f>
        <v>-1365.92</v>
      </c>
    </row>
    <row r="22" spans="1:33" ht="15" customHeight="1" x14ac:dyDescent="0.2">
      <c r="A22" s="3">
        <f t="shared" si="7"/>
        <v>44931</v>
      </c>
      <c r="B22" s="6">
        <f t="shared" si="8"/>
        <v>44931</v>
      </c>
      <c r="C22" s="46"/>
      <c r="D22" s="14"/>
      <c r="E22" s="14"/>
      <c r="F22" s="15"/>
      <c r="G22" s="8">
        <f>G18+0.01*(0.8*P20-0.04*(Q22+Q17))</f>
        <v>0.25319999999999965</v>
      </c>
      <c r="H22" s="8">
        <f>H18+0.01*(0.8*M20-0.04*(N22+N17))</f>
        <v>-3.4279999999999999</v>
      </c>
      <c r="I22" s="8">
        <f>I18+0.8*((I23-I18)-360*(I23-I18&gt;0))+(I18+0.8*((I23-I18)-360*(I23-I18&gt;0))&lt;0)*360</f>
        <v>312.28999999999996</v>
      </c>
      <c r="J22" s="9">
        <f>J18+0.8*(J23-J18)</f>
        <v>977.8</v>
      </c>
      <c r="K22" s="33">
        <v>-22</v>
      </c>
      <c r="L22" s="9">
        <v>40</v>
      </c>
      <c r="M22" s="29"/>
      <c r="N22" s="2">
        <f>M25-M20</f>
        <v>2</v>
      </c>
      <c r="P22" s="29"/>
      <c r="Q22" s="2">
        <f>P25-P20</f>
        <v>2</v>
      </c>
      <c r="S22" s="50"/>
      <c r="T22" s="5">
        <f t="shared" si="0"/>
        <v>-13.170000000000016</v>
      </c>
      <c r="U22" s="5" t="b">
        <f t="shared" si="1"/>
        <v>0</v>
      </c>
      <c r="V22" s="5">
        <f t="shared" si="3"/>
        <v>0</v>
      </c>
      <c r="W22" s="5" t="e">
        <f t="shared" si="2"/>
        <v>#DIV/0!</v>
      </c>
      <c r="X22" s="1" t="e">
        <f t="shared" si="4"/>
        <v>#DIV/0!</v>
      </c>
      <c r="Z22" s="1" t="e">
        <f t="shared" si="5"/>
        <v>#DIV/0!</v>
      </c>
      <c r="AA22" s="1" t="e">
        <f t="shared" si="6"/>
        <v>#DIV/0!</v>
      </c>
      <c r="AB22" s="36">
        <f t="shared" si="9"/>
        <v>44931</v>
      </c>
      <c r="AC22" s="33">
        <f t="shared" si="10"/>
        <v>-22</v>
      </c>
      <c r="AD22" s="9">
        <f t="shared" si="11"/>
        <v>40</v>
      </c>
      <c r="AE22" s="9">
        <f>AE18+(0.8*AF20-0.04*(AG23+AG18))</f>
        <v>-1359.68</v>
      </c>
    </row>
    <row r="23" spans="1:33" ht="15" customHeight="1" x14ac:dyDescent="0.2">
      <c r="A23" s="18">
        <f t="shared" si="7"/>
        <v>44932</v>
      </c>
      <c r="B23" s="6">
        <f t="shared" si="8"/>
        <v>44932</v>
      </c>
      <c r="C23" s="46"/>
      <c r="D23" s="14"/>
      <c r="E23" s="14"/>
      <c r="F23" s="15"/>
      <c r="G23" s="8">
        <v>-0.23</v>
      </c>
      <c r="H23" s="8">
        <v>-3.54</v>
      </c>
      <c r="I23" s="8">
        <v>299.12</v>
      </c>
      <c r="J23" s="9">
        <v>978</v>
      </c>
      <c r="K23" s="33">
        <v>-22</v>
      </c>
      <c r="L23" s="9">
        <v>33</v>
      </c>
      <c r="M23" s="29"/>
      <c r="P23" s="29"/>
      <c r="S23" s="50"/>
      <c r="T23" s="5">
        <f t="shared" si="0"/>
        <v>-13.169999999999959</v>
      </c>
      <c r="U23" s="5" t="b">
        <f t="shared" si="1"/>
        <v>0</v>
      </c>
      <c r="V23" s="5">
        <f t="shared" ref="V23:V86" si="12">(U23=TRUE)*(T23-360)</f>
        <v>0</v>
      </c>
      <c r="W23" s="5" t="e">
        <f t="shared" si="2"/>
        <v>#DIV/0!</v>
      </c>
      <c r="X23" s="1" t="e">
        <f t="shared" si="4"/>
        <v>#DIV/0!</v>
      </c>
      <c r="Z23" s="1" t="e">
        <f t="shared" ref="Z23:Z86" si="13">INT(X23)</f>
        <v>#DIV/0!</v>
      </c>
      <c r="AA23" s="1" t="e">
        <f t="shared" ref="AA23:AA86" si="14">INT((X23-Z23)*60+0.5)</f>
        <v>#DIV/0!</v>
      </c>
      <c r="AB23" s="36">
        <f t="shared" si="9"/>
        <v>44932</v>
      </c>
      <c r="AC23" s="33">
        <f t="shared" si="10"/>
        <v>-22</v>
      </c>
      <c r="AD23" s="9">
        <f t="shared" si="11"/>
        <v>33</v>
      </c>
      <c r="AE23" s="1">
        <f>SIGN(AC23)*(ABS(AC23)*60+AD23)+(AC23=0)*AD23</f>
        <v>-1353</v>
      </c>
      <c r="AG23" s="1">
        <f>AF25-AF20</f>
        <v>11</v>
      </c>
    </row>
    <row r="24" spans="1:33" ht="15" customHeight="1" x14ac:dyDescent="0.2">
      <c r="A24" s="3">
        <f t="shared" si="7"/>
        <v>44933</v>
      </c>
      <c r="B24" s="6">
        <f t="shared" si="8"/>
        <v>44933</v>
      </c>
      <c r="C24" s="46"/>
      <c r="D24" s="14"/>
      <c r="E24" s="14"/>
      <c r="F24" s="15"/>
      <c r="G24" s="8">
        <f>G23+0.01*(0.2*P25-0.04*(Q27+Q22))</f>
        <v>-0.71240000000000003</v>
      </c>
      <c r="H24" s="8">
        <f>H23+0.01*(0.2*M25-0.04*(N27+N22))</f>
        <v>-3.6520000000000001</v>
      </c>
      <c r="I24" s="8">
        <f>I23+0.2*((I28-I23)-360*(I28-I23&gt;0))+(I23+0.2*((I28-I23)-360*(I28-I23&gt;0))&lt;0)*360</f>
        <v>285.95</v>
      </c>
      <c r="J24" s="9">
        <f>J23+0.2*(J28-J23)</f>
        <v>977.8</v>
      </c>
      <c r="K24" s="33">
        <v>-22</v>
      </c>
      <c r="L24" s="9">
        <v>26</v>
      </c>
      <c r="M24" s="29"/>
      <c r="O24" s="2">
        <f>N27-N22</f>
        <v>0.99999999999994316</v>
      </c>
      <c r="P24" s="29"/>
      <c r="R24" s="2">
        <f>Q27-Q22</f>
        <v>1.9999999999999716</v>
      </c>
      <c r="S24" s="50"/>
      <c r="T24" s="5">
        <f t="shared" si="0"/>
        <v>-13.170000000000016</v>
      </c>
      <c r="U24" s="5" t="b">
        <f t="shared" si="1"/>
        <v>0</v>
      </c>
      <c r="V24" s="5">
        <f t="shared" si="12"/>
        <v>0</v>
      </c>
      <c r="W24" s="5" t="e">
        <f t="shared" si="2"/>
        <v>#DIV/0!</v>
      </c>
      <c r="X24" s="1" t="e">
        <f t="shared" si="4"/>
        <v>#DIV/0!</v>
      </c>
      <c r="Z24" s="1" t="e">
        <f t="shared" si="13"/>
        <v>#DIV/0!</v>
      </c>
      <c r="AA24" s="1" t="e">
        <f t="shared" si="14"/>
        <v>#DIV/0!</v>
      </c>
      <c r="AB24" s="36">
        <f t="shared" si="9"/>
        <v>44933</v>
      </c>
      <c r="AC24" s="33">
        <f t="shared" si="10"/>
        <v>-22</v>
      </c>
      <c r="AD24" s="9">
        <f t="shared" si="11"/>
        <v>26</v>
      </c>
      <c r="AE24" s="9">
        <f>AE23+(0.2*AF25-0.04*(AG28+AG23))</f>
        <v>-1345.88</v>
      </c>
    </row>
    <row r="25" spans="1:33" ht="15" customHeight="1" x14ac:dyDescent="0.2">
      <c r="A25" s="3">
        <f t="shared" si="7"/>
        <v>44934</v>
      </c>
      <c r="B25" s="6">
        <f t="shared" si="8"/>
        <v>44934</v>
      </c>
      <c r="C25" s="46"/>
      <c r="D25" s="14"/>
      <c r="E25" s="14"/>
      <c r="F25" s="15"/>
      <c r="G25" s="8">
        <f>G23+0.01*(0.4*P25-0.06*(Q27+Q22))</f>
        <v>-1.1936</v>
      </c>
      <c r="H25" s="8">
        <f>H23+0.01*(0.4*M25-0.06*(N27+N22))</f>
        <v>-3.7629999999999999</v>
      </c>
      <c r="I25" s="8">
        <f>I23+0.4*((I28-I23)-360*(I28-I23&gt;0))+(I23+0.4*((I28-I23)-360*(I28-I23&gt;0))&lt;0)*360</f>
        <v>272.78000000000003</v>
      </c>
      <c r="J25" s="9">
        <f>J23+0.4*(J28-J23)</f>
        <v>977.6</v>
      </c>
      <c r="K25" s="33">
        <v>-22</v>
      </c>
      <c r="L25" s="9">
        <v>18</v>
      </c>
      <c r="M25" s="29">
        <f>(H28-H23)*100</f>
        <v>-54.999999999999986</v>
      </c>
      <c r="P25" s="29">
        <f>100*(G28-G23)</f>
        <v>-240</v>
      </c>
      <c r="S25" s="50">
        <f>((I28-I23)*100-36000*(I28-I23&gt;0))</f>
        <v>-6584.9999999999991</v>
      </c>
      <c r="T25" s="5">
        <f t="shared" si="0"/>
        <v>-13.169999999999959</v>
      </c>
      <c r="U25" s="5" t="b">
        <f t="shared" si="1"/>
        <v>0</v>
      </c>
      <c r="V25" s="5">
        <f t="shared" si="12"/>
        <v>0</v>
      </c>
      <c r="W25" s="5" t="e">
        <f t="shared" si="2"/>
        <v>#DIV/0!</v>
      </c>
      <c r="X25" s="1" t="e">
        <f t="shared" si="4"/>
        <v>#DIV/0!</v>
      </c>
      <c r="Z25" s="1" t="e">
        <f t="shared" si="13"/>
        <v>#DIV/0!</v>
      </c>
      <c r="AA25" s="1" t="e">
        <f t="shared" si="14"/>
        <v>#DIV/0!</v>
      </c>
      <c r="AB25" s="36">
        <f t="shared" si="9"/>
        <v>44934</v>
      </c>
      <c r="AC25" s="33">
        <f t="shared" si="10"/>
        <v>-22</v>
      </c>
      <c r="AD25" s="9">
        <f t="shared" si="11"/>
        <v>18</v>
      </c>
      <c r="AE25" s="9">
        <f>AE23+(0.4*AF25-0.06*(AG28+AG23))</f>
        <v>-1338.32</v>
      </c>
      <c r="AF25" s="1">
        <f>AE28-AE23</f>
        <v>40</v>
      </c>
    </row>
    <row r="26" spans="1:33" ht="15" customHeight="1" x14ac:dyDescent="0.2">
      <c r="A26" s="3">
        <f t="shared" si="7"/>
        <v>44935</v>
      </c>
      <c r="B26" s="6">
        <f t="shared" si="8"/>
        <v>44935</v>
      </c>
      <c r="C26" s="46"/>
      <c r="D26" s="14"/>
      <c r="E26" s="14"/>
      <c r="F26" s="15"/>
      <c r="G26" s="8">
        <f>G23+0.01*(0.6*P25-0.06*(Q27+Q22))</f>
        <v>-1.6735999999999998</v>
      </c>
      <c r="H26" s="8">
        <f>H23+0.01*(0.6*M25-0.06*(N27+N22))</f>
        <v>-3.8729999999999998</v>
      </c>
      <c r="I26" s="8">
        <f>I23+0.6*((I28-I23)-360*(I28-I23&gt;0))+(I23+0.6*((I28-I23)-360*(I28-I23&gt;0))&lt;0)*360</f>
        <v>259.61</v>
      </c>
      <c r="J26" s="9">
        <f>J23+0.6*(J28-J23)</f>
        <v>977.4</v>
      </c>
      <c r="K26" s="33">
        <v>-22</v>
      </c>
      <c r="L26" s="9">
        <v>10</v>
      </c>
      <c r="M26" s="29"/>
      <c r="P26" s="29"/>
      <c r="S26" s="50"/>
      <c r="T26" s="5">
        <f t="shared" si="0"/>
        <v>-13.170000000000016</v>
      </c>
      <c r="U26" s="5" t="b">
        <f t="shared" si="1"/>
        <v>0</v>
      </c>
      <c r="V26" s="5">
        <f t="shared" si="12"/>
        <v>0</v>
      </c>
      <c r="W26" s="5" t="e">
        <f t="shared" si="2"/>
        <v>#DIV/0!</v>
      </c>
      <c r="X26" s="1" t="e">
        <f t="shared" si="4"/>
        <v>#DIV/0!</v>
      </c>
      <c r="Z26" s="1" t="e">
        <f t="shared" si="13"/>
        <v>#DIV/0!</v>
      </c>
      <c r="AA26" s="1" t="e">
        <f t="shared" si="14"/>
        <v>#DIV/0!</v>
      </c>
      <c r="AB26" s="36">
        <f t="shared" si="9"/>
        <v>44935</v>
      </c>
      <c r="AC26" s="33">
        <f t="shared" si="10"/>
        <v>-22</v>
      </c>
      <c r="AD26" s="9">
        <f t="shared" si="11"/>
        <v>10</v>
      </c>
      <c r="AE26" s="9">
        <f>AE23+(0.6*AF25-0.06*(AG28+AG23))</f>
        <v>-1330.32</v>
      </c>
    </row>
    <row r="27" spans="1:33" ht="15" customHeight="1" x14ac:dyDescent="0.2">
      <c r="A27" s="3">
        <f t="shared" si="7"/>
        <v>44936</v>
      </c>
      <c r="B27" s="6">
        <f t="shared" si="8"/>
        <v>44936</v>
      </c>
      <c r="C27" s="46"/>
      <c r="D27" s="14"/>
      <c r="E27" s="14"/>
      <c r="F27" s="15"/>
      <c r="G27" s="8">
        <f>G23+0.01*(0.8*P25-0.04*(Q27+Q22))</f>
        <v>-2.1524000000000001</v>
      </c>
      <c r="H27" s="8">
        <f>H23+0.01*(0.8*M25-0.04*(N27+N22))</f>
        <v>-3.9819999999999998</v>
      </c>
      <c r="I27" s="8">
        <f>I23+0.8*((I28-I23)-360*(I28-I23&gt;0))+(I23+0.8*((I28-I23)-360*(I28-I23&gt;0))&lt;0)*360</f>
        <v>246.44</v>
      </c>
      <c r="J27" s="9">
        <f>J23+0.8*(J28-J23)</f>
        <v>977.2</v>
      </c>
      <c r="K27" s="33">
        <v>-22</v>
      </c>
      <c r="L27" s="9">
        <v>2</v>
      </c>
      <c r="M27" s="29"/>
      <c r="N27" s="2">
        <f>M30-M25</f>
        <v>2.9999999999999432</v>
      </c>
      <c r="P27" s="29"/>
      <c r="Q27" s="2">
        <f>P30-P25</f>
        <v>3.9999999999999716</v>
      </c>
      <c r="S27" s="50"/>
      <c r="T27" s="5">
        <f t="shared" si="0"/>
        <v>-13.170000000000016</v>
      </c>
      <c r="U27" s="5" t="b">
        <f t="shared" si="1"/>
        <v>0</v>
      </c>
      <c r="V27" s="5">
        <f t="shared" si="12"/>
        <v>0</v>
      </c>
      <c r="W27" s="5" t="e">
        <f t="shared" si="2"/>
        <v>#DIV/0!</v>
      </c>
      <c r="X27" s="1" t="e">
        <f t="shared" si="4"/>
        <v>#DIV/0!</v>
      </c>
      <c r="Z27" s="1" t="e">
        <f t="shared" si="13"/>
        <v>#DIV/0!</v>
      </c>
      <c r="AA27" s="1" t="e">
        <f t="shared" si="14"/>
        <v>#DIV/0!</v>
      </c>
      <c r="AB27" s="36">
        <f t="shared" si="9"/>
        <v>44936</v>
      </c>
      <c r="AC27" s="33">
        <f t="shared" si="10"/>
        <v>-22</v>
      </c>
      <c r="AD27" s="9">
        <f t="shared" si="11"/>
        <v>2</v>
      </c>
      <c r="AE27" s="9">
        <f>AE23+(0.8*AF25-0.04*(AG28+AG23))</f>
        <v>-1321.88</v>
      </c>
    </row>
    <row r="28" spans="1:33" ht="15" customHeight="1" x14ac:dyDescent="0.2">
      <c r="A28" s="18">
        <f t="shared" si="7"/>
        <v>44937</v>
      </c>
      <c r="B28" s="6">
        <f t="shared" si="8"/>
        <v>44937</v>
      </c>
      <c r="C28" s="46"/>
      <c r="D28" s="14"/>
      <c r="E28" s="14"/>
      <c r="F28" s="15"/>
      <c r="G28" s="8">
        <v>-2.63</v>
      </c>
      <c r="H28" s="8">
        <v>-4.09</v>
      </c>
      <c r="I28" s="8">
        <v>233.27</v>
      </c>
      <c r="J28" s="9">
        <v>977</v>
      </c>
      <c r="K28" s="33">
        <v>-21</v>
      </c>
      <c r="L28" s="9">
        <v>53</v>
      </c>
      <c r="M28" s="29"/>
      <c r="P28" s="29"/>
      <c r="S28" s="50"/>
      <c r="T28" s="5">
        <f t="shared" si="0"/>
        <v>-13.169999999999987</v>
      </c>
      <c r="U28" s="5" t="b">
        <f t="shared" si="1"/>
        <v>0</v>
      </c>
      <c r="V28" s="5">
        <f t="shared" si="12"/>
        <v>0</v>
      </c>
      <c r="W28" s="5" t="e">
        <f t="shared" si="2"/>
        <v>#DIV/0!</v>
      </c>
      <c r="X28" s="1" t="e">
        <f t="shared" si="4"/>
        <v>#DIV/0!</v>
      </c>
      <c r="Z28" s="1" t="e">
        <f t="shared" si="13"/>
        <v>#DIV/0!</v>
      </c>
      <c r="AA28" s="1" t="e">
        <f t="shared" si="14"/>
        <v>#DIV/0!</v>
      </c>
      <c r="AB28" s="36">
        <f t="shared" si="9"/>
        <v>44937</v>
      </c>
      <c r="AC28" s="33">
        <f t="shared" si="10"/>
        <v>-21</v>
      </c>
      <c r="AD28" s="9">
        <f t="shared" si="11"/>
        <v>53</v>
      </c>
      <c r="AE28" s="1">
        <f>SIGN(AC28)*(ABS(AC28)*60+AD28)+(AC28=0)*AD28</f>
        <v>-1313</v>
      </c>
      <c r="AG28" s="1">
        <f>AF30-AF25</f>
        <v>11</v>
      </c>
    </row>
    <row r="29" spans="1:33" ht="15" customHeight="1" x14ac:dyDescent="0.2">
      <c r="A29" s="3">
        <f t="shared" si="7"/>
        <v>44938</v>
      </c>
      <c r="B29" s="6">
        <f t="shared" si="8"/>
        <v>44938</v>
      </c>
      <c r="C29" s="46"/>
      <c r="D29" s="14"/>
      <c r="E29" s="14"/>
      <c r="F29" s="15"/>
      <c r="G29" s="8">
        <f>G28+0.01*(0.2*P30-0.04*(Q32+Q27))</f>
        <v>-3.1059999999999999</v>
      </c>
      <c r="H29" s="8">
        <f>H28+0.01*(0.2*M30-0.04*(N32+N27))</f>
        <v>-4.1971999999999996</v>
      </c>
      <c r="I29" s="8">
        <f>I28+0.2*((I33-I28)-360*(I33-I28&gt;0))+(I28+0.2*((I33-I28)-360*(I33-I28&gt;0))&lt;0)*360</f>
        <v>220.102</v>
      </c>
      <c r="J29" s="9">
        <f>J28+0.2*(J33-J28)</f>
        <v>977</v>
      </c>
      <c r="K29" s="33">
        <v>-21</v>
      </c>
      <c r="L29" s="9">
        <v>43</v>
      </c>
      <c r="M29" s="29"/>
      <c r="O29" s="2">
        <f>N32-N27</f>
        <v>2.0000000000001279</v>
      </c>
      <c r="P29" s="29"/>
      <c r="R29" s="2">
        <f>Q32-Q27</f>
        <v>2.0000000000000853</v>
      </c>
      <c r="S29" s="50"/>
      <c r="T29" s="5">
        <f t="shared" si="0"/>
        <v>-13.168000000000006</v>
      </c>
      <c r="U29" s="5" t="b">
        <f t="shared" si="1"/>
        <v>0</v>
      </c>
      <c r="V29" s="5">
        <f t="shared" si="12"/>
        <v>0</v>
      </c>
      <c r="W29" s="5" t="e">
        <f t="shared" si="2"/>
        <v>#DIV/0!</v>
      </c>
      <c r="X29" s="1" t="e">
        <f t="shared" si="4"/>
        <v>#DIV/0!</v>
      </c>
      <c r="Z29" s="1" t="e">
        <f t="shared" si="13"/>
        <v>#DIV/0!</v>
      </c>
      <c r="AA29" s="1" t="e">
        <f t="shared" si="14"/>
        <v>#DIV/0!</v>
      </c>
      <c r="AB29" s="36">
        <f t="shared" si="9"/>
        <v>44938</v>
      </c>
      <c r="AC29" s="33">
        <f t="shared" si="10"/>
        <v>-21</v>
      </c>
      <c r="AD29" s="9">
        <f t="shared" si="11"/>
        <v>43</v>
      </c>
      <c r="AE29" s="9">
        <f>AE28+(0.2*AF30-0.04*(AG33+AG28))</f>
        <v>-1303.6400000000001</v>
      </c>
    </row>
    <row r="30" spans="1:33" ht="15" customHeight="1" x14ac:dyDescent="0.2">
      <c r="A30" s="3">
        <f t="shared" si="7"/>
        <v>44939</v>
      </c>
      <c r="B30" s="6">
        <f t="shared" si="8"/>
        <v>44939</v>
      </c>
      <c r="C30" s="47"/>
      <c r="D30" s="14"/>
      <c r="E30" s="14"/>
      <c r="F30" s="15"/>
      <c r="G30" s="8">
        <f>G28+0.01*(0.4*P30-0.06*(Q32+Q27))</f>
        <v>-3.58</v>
      </c>
      <c r="H30" s="8">
        <f>H28+0.01*(0.4*M30-0.06*(N32+N27))</f>
        <v>-4.3028000000000004</v>
      </c>
      <c r="I30" s="8">
        <f>I28+0.4*((I33-I28)-360*(I33-I28&gt;0))+(I28+0.4*((I33-I28)-360*(I33-I28&gt;0))&lt;0)*360</f>
        <v>206.934</v>
      </c>
      <c r="J30" s="9">
        <f>J28+0.4*(J33-J28)</f>
        <v>977</v>
      </c>
      <c r="K30" s="33">
        <v>-21</v>
      </c>
      <c r="L30" s="9">
        <v>34</v>
      </c>
      <c r="M30" s="29">
        <f>(H33-H28)*100</f>
        <v>-52.000000000000043</v>
      </c>
      <c r="P30" s="29">
        <f>100*(G33-G28)</f>
        <v>-236.00000000000003</v>
      </c>
      <c r="S30" s="50">
        <f>((I33-I28)*100-36000*(I33-I28&gt;0))</f>
        <v>-6584</v>
      </c>
      <c r="T30" s="5">
        <f t="shared" si="0"/>
        <v>-13.168000000000006</v>
      </c>
      <c r="U30" s="5" t="b">
        <f t="shared" si="1"/>
        <v>0</v>
      </c>
      <c r="V30" s="5">
        <f t="shared" si="12"/>
        <v>0</v>
      </c>
      <c r="W30" s="5" t="e">
        <f t="shared" si="2"/>
        <v>#DIV/0!</v>
      </c>
      <c r="X30" s="1" t="e">
        <f t="shared" si="4"/>
        <v>#DIV/0!</v>
      </c>
      <c r="Z30" s="1" t="e">
        <f t="shared" si="13"/>
        <v>#DIV/0!</v>
      </c>
      <c r="AA30" s="1" t="e">
        <f t="shared" si="14"/>
        <v>#DIV/0!</v>
      </c>
      <c r="AB30" s="36">
        <f t="shared" si="9"/>
        <v>44939</v>
      </c>
      <c r="AC30" s="33">
        <f t="shared" si="10"/>
        <v>-21</v>
      </c>
      <c r="AD30" s="9">
        <f t="shared" si="11"/>
        <v>34</v>
      </c>
      <c r="AE30" s="9">
        <f>AE28+(0.4*AF30-0.06*(AG33+AG28))</f>
        <v>-1293.8599999999999</v>
      </c>
      <c r="AF30" s="1">
        <f>AE33-AE28</f>
        <v>51</v>
      </c>
    </row>
    <row r="31" spans="1:33" ht="15" customHeight="1" x14ac:dyDescent="0.2">
      <c r="A31" s="3">
        <f t="shared" si="7"/>
        <v>44940</v>
      </c>
      <c r="B31" s="6">
        <f t="shared" si="8"/>
        <v>44940</v>
      </c>
      <c r="C31" s="46"/>
      <c r="D31" s="14"/>
      <c r="E31" s="14"/>
      <c r="F31" s="15"/>
      <c r="G31" s="8">
        <f>G28+0.01*(0.6*P30-0.06*(Q32+Q27))</f>
        <v>-4.0519999999999996</v>
      </c>
      <c r="H31" s="8">
        <f>H28+0.01*(0.6*M30-0.06*(N32+N27))</f>
        <v>-4.4068000000000005</v>
      </c>
      <c r="I31" s="8">
        <f>I28+0.6*((I33-I28)-360*(I33-I28&gt;0))+(I28+0.6*((I33-I28)-360*(I33-I28&gt;0))&lt;0)*360</f>
        <v>193.76600000000002</v>
      </c>
      <c r="J31" s="9">
        <f>J28+0.6*(J33-J28)</f>
        <v>977</v>
      </c>
      <c r="K31" s="33">
        <v>-21</v>
      </c>
      <c r="L31" s="9">
        <v>23</v>
      </c>
      <c r="M31" s="29"/>
      <c r="P31" s="29"/>
      <c r="S31" s="50"/>
      <c r="T31" s="5">
        <f t="shared" si="0"/>
        <v>-13.167999999999978</v>
      </c>
      <c r="U31" s="5" t="b">
        <f t="shared" si="1"/>
        <v>0</v>
      </c>
      <c r="V31" s="5">
        <f t="shared" si="12"/>
        <v>0</v>
      </c>
      <c r="W31" s="5" t="e">
        <f t="shared" si="2"/>
        <v>#DIV/0!</v>
      </c>
      <c r="X31" s="1" t="e">
        <f t="shared" si="4"/>
        <v>#DIV/0!</v>
      </c>
      <c r="Z31" s="1" t="e">
        <f t="shared" si="13"/>
        <v>#DIV/0!</v>
      </c>
      <c r="AA31" s="1" t="e">
        <f t="shared" si="14"/>
        <v>#DIV/0!</v>
      </c>
      <c r="AB31" s="36">
        <f t="shared" si="9"/>
        <v>44940</v>
      </c>
      <c r="AC31" s="33">
        <f t="shared" si="10"/>
        <v>-21</v>
      </c>
      <c r="AD31" s="9">
        <f t="shared" si="11"/>
        <v>23</v>
      </c>
      <c r="AE31" s="9">
        <f>AE28+(0.6*AF30-0.06*(AG33+AG28))</f>
        <v>-1283.6600000000001</v>
      </c>
    </row>
    <row r="32" spans="1:33" ht="15" customHeight="1" x14ac:dyDescent="0.2">
      <c r="A32" s="3">
        <f t="shared" si="7"/>
        <v>44941</v>
      </c>
      <c r="B32" s="6">
        <f t="shared" si="8"/>
        <v>44941</v>
      </c>
      <c r="C32" s="46"/>
      <c r="D32" s="14"/>
      <c r="E32" s="14"/>
      <c r="F32" s="15"/>
      <c r="G32" s="8">
        <f>G28+0.01*(0.8*P30-0.04*(Q32+Q27))</f>
        <v>-4.5220000000000002</v>
      </c>
      <c r="H32" s="8">
        <f>H28+0.01*(0.8*M30-0.04*(N32+N27))</f>
        <v>-4.5091999999999999</v>
      </c>
      <c r="I32" s="8">
        <f>I28+0.8*((I33-I28)-360*(I33-I28&gt;0))+(I28+0.8*((I33-I28)-360*(I33-I28&gt;0))&lt;0)*360</f>
        <v>180.59800000000001</v>
      </c>
      <c r="J32" s="9">
        <f>J28+0.8*(J33-J28)</f>
        <v>977</v>
      </c>
      <c r="K32" s="33">
        <v>-21</v>
      </c>
      <c r="L32" s="9">
        <v>13</v>
      </c>
      <c r="M32" s="29"/>
      <c r="N32" s="2">
        <f>M35-M30</f>
        <v>5.0000000000000711</v>
      </c>
      <c r="P32" s="29"/>
      <c r="Q32" s="2">
        <f>P35-P30</f>
        <v>6.0000000000000568</v>
      </c>
      <c r="S32" s="50"/>
      <c r="T32" s="5">
        <f t="shared" si="0"/>
        <v>-13.168000000000006</v>
      </c>
      <c r="U32" s="5" t="b">
        <f t="shared" si="1"/>
        <v>0</v>
      </c>
      <c r="V32" s="5">
        <f t="shared" si="12"/>
        <v>0</v>
      </c>
      <c r="W32" s="5" t="e">
        <f t="shared" si="2"/>
        <v>#DIV/0!</v>
      </c>
      <c r="X32" s="1" t="e">
        <f t="shared" si="4"/>
        <v>#DIV/0!</v>
      </c>
      <c r="Z32" s="1" t="e">
        <f t="shared" si="13"/>
        <v>#DIV/0!</v>
      </c>
      <c r="AA32" s="1" t="e">
        <f t="shared" si="14"/>
        <v>#DIV/0!</v>
      </c>
      <c r="AB32" s="36">
        <f t="shared" si="9"/>
        <v>44941</v>
      </c>
      <c r="AC32" s="33">
        <f t="shared" si="10"/>
        <v>-21</v>
      </c>
      <c r="AD32" s="9">
        <f t="shared" si="11"/>
        <v>13</v>
      </c>
      <c r="AE32" s="9">
        <f>AE28+(0.8*AF30-0.04*(AG33+AG28))</f>
        <v>-1273.04</v>
      </c>
    </row>
    <row r="33" spans="1:33" ht="15" customHeight="1" x14ac:dyDescent="0.2">
      <c r="A33" s="18">
        <f t="shared" si="7"/>
        <v>44942</v>
      </c>
      <c r="B33" s="6">
        <f t="shared" si="8"/>
        <v>44942</v>
      </c>
      <c r="C33" s="46"/>
      <c r="D33" s="14"/>
      <c r="E33" s="14"/>
      <c r="F33" s="15"/>
      <c r="G33" s="8">
        <v>-4.99</v>
      </c>
      <c r="H33" s="8">
        <v>-4.6100000000000003</v>
      </c>
      <c r="I33" s="8">
        <v>167.43</v>
      </c>
      <c r="J33" s="9">
        <v>977</v>
      </c>
      <c r="K33" s="33">
        <v>-21</v>
      </c>
      <c r="L33" s="9">
        <v>2</v>
      </c>
      <c r="M33" s="29"/>
      <c r="P33" s="29"/>
      <c r="S33" s="50"/>
      <c r="T33" s="5">
        <f t="shared" si="0"/>
        <v>-13.168000000000006</v>
      </c>
      <c r="U33" s="5" t="b">
        <f t="shared" si="1"/>
        <v>0</v>
      </c>
      <c r="V33" s="5">
        <f t="shared" si="12"/>
        <v>0</v>
      </c>
      <c r="W33" s="5" t="e">
        <f t="shared" si="2"/>
        <v>#DIV/0!</v>
      </c>
      <c r="X33" s="1" t="e">
        <f t="shared" si="4"/>
        <v>#DIV/0!</v>
      </c>
      <c r="Z33" s="1" t="e">
        <f t="shared" si="13"/>
        <v>#DIV/0!</v>
      </c>
      <c r="AA33" s="1" t="e">
        <f t="shared" si="14"/>
        <v>#DIV/0!</v>
      </c>
      <c r="AB33" s="36">
        <f t="shared" si="9"/>
        <v>44942</v>
      </c>
      <c r="AC33" s="33">
        <f t="shared" si="10"/>
        <v>-21</v>
      </c>
      <c r="AD33" s="9">
        <f t="shared" si="11"/>
        <v>2</v>
      </c>
      <c r="AE33" s="1">
        <f>SIGN(AC33)*(ABS(AC33)*60+AD33)+(AC33=0)*AD33</f>
        <v>-1262</v>
      </c>
      <c r="AG33" s="1">
        <f>AF35-AF30</f>
        <v>10</v>
      </c>
    </row>
    <row r="34" spans="1:33" ht="15" customHeight="1" x14ac:dyDescent="0.2">
      <c r="A34" s="3">
        <f t="shared" si="7"/>
        <v>44943</v>
      </c>
      <c r="B34" s="6">
        <f t="shared" si="8"/>
        <v>44943</v>
      </c>
      <c r="C34" s="46"/>
      <c r="D34" s="14"/>
      <c r="E34" s="14"/>
      <c r="F34" s="15"/>
      <c r="G34" s="8">
        <f>G33+0.01*(0.2*P35-0.04*(Q37+Q32))</f>
        <v>-5.4556000000000004</v>
      </c>
      <c r="H34" s="8">
        <f>H33+0.01*(0.2*M35-0.04*(N37+N32))</f>
        <v>-4.7072000000000003</v>
      </c>
      <c r="I34" s="8">
        <f>I33+0.2*((I38-I33)-360*(I38-I33&gt;0))+(I33+0.2*((I38-I33)-360*(I38-I33&gt;0))&lt;0)*360</f>
        <v>154.26400000000001</v>
      </c>
      <c r="J34" s="9">
        <f>J33+0.2*(J38-J33)</f>
        <v>977</v>
      </c>
      <c r="K34" s="33">
        <v>-20</v>
      </c>
      <c r="L34" s="9">
        <v>50</v>
      </c>
      <c r="M34" s="29"/>
      <c r="O34" s="2">
        <f>N37-N32</f>
        <v>-2.0000000000000497</v>
      </c>
      <c r="P34" s="29"/>
      <c r="R34" s="2">
        <f>Q37-Q32</f>
        <v>1.9999999999999432</v>
      </c>
      <c r="S34" s="50"/>
      <c r="T34" s="5">
        <f t="shared" si="0"/>
        <v>-13.165999999999997</v>
      </c>
      <c r="U34" s="5" t="b">
        <f t="shared" si="1"/>
        <v>0</v>
      </c>
      <c r="V34" s="5">
        <f t="shared" si="12"/>
        <v>0</v>
      </c>
      <c r="W34" s="5" t="e">
        <f t="shared" si="2"/>
        <v>#DIV/0!</v>
      </c>
      <c r="X34" s="1" t="e">
        <f t="shared" si="4"/>
        <v>#DIV/0!</v>
      </c>
      <c r="Z34" s="1" t="e">
        <f t="shared" si="13"/>
        <v>#DIV/0!</v>
      </c>
      <c r="AA34" s="1" t="e">
        <f t="shared" si="14"/>
        <v>#DIV/0!</v>
      </c>
      <c r="AB34" s="36">
        <f t="shared" si="9"/>
        <v>44943</v>
      </c>
      <c r="AC34" s="33">
        <f t="shared" si="10"/>
        <v>-20</v>
      </c>
      <c r="AD34" s="9">
        <f t="shared" si="11"/>
        <v>50</v>
      </c>
      <c r="AE34" s="9">
        <f>AE33+(0.2*AF35-0.04*(AG38+AG33))</f>
        <v>-1250.5999999999999</v>
      </c>
    </row>
    <row r="35" spans="1:33" ht="15" customHeight="1" x14ac:dyDescent="0.2">
      <c r="A35" s="3">
        <f t="shared" si="7"/>
        <v>44944</v>
      </c>
      <c r="B35" s="6">
        <f t="shared" si="8"/>
        <v>44944</v>
      </c>
      <c r="C35" s="46"/>
      <c r="D35" s="14"/>
      <c r="E35" s="14"/>
      <c r="F35" s="15"/>
      <c r="G35" s="8">
        <f>G33+0.01*(0.4*P35-0.06*(Q37+Q32))</f>
        <v>-5.9184000000000001</v>
      </c>
      <c r="H35" s="8">
        <f>H33+0.01*(0.4*M35-0.06*(N37+N32))</f>
        <v>-4.8028000000000004</v>
      </c>
      <c r="I35" s="8">
        <f>I33+0.4*((I38-I33)-360*(I38-I33&gt;0))+(I33+0.4*((I38-I33)-360*(I38-I33&gt;0))&lt;0)*360</f>
        <v>141.09800000000001</v>
      </c>
      <c r="J35" s="9">
        <f>J33+0.4*(J38-J33)</f>
        <v>977</v>
      </c>
      <c r="K35" s="33">
        <v>-20</v>
      </c>
      <c r="L35" s="9">
        <v>38</v>
      </c>
      <c r="M35" s="29">
        <f>(H38-H33)*100</f>
        <v>-46.999999999999972</v>
      </c>
      <c r="P35" s="29">
        <f>100*(G38-G33)</f>
        <v>-229.99999999999997</v>
      </c>
      <c r="S35" s="50">
        <f>((I38-I33)*100-36000*(I38-I33&gt;0))</f>
        <v>-6583.0000000000009</v>
      </c>
      <c r="T35" s="5">
        <f t="shared" si="0"/>
        <v>-13.165999999999997</v>
      </c>
      <c r="U35" s="5" t="b">
        <f t="shared" si="1"/>
        <v>0</v>
      </c>
      <c r="V35" s="5">
        <f t="shared" si="12"/>
        <v>0</v>
      </c>
      <c r="W35" s="5" t="e">
        <f t="shared" si="2"/>
        <v>#DIV/0!</v>
      </c>
      <c r="X35" s="1" t="e">
        <f t="shared" si="4"/>
        <v>#DIV/0!</v>
      </c>
      <c r="Z35" s="1" t="e">
        <f t="shared" si="13"/>
        <v>#DIV/0!</v>
      </c>
      <c r="AA35" s="1" t="e">
        <f t="shared" si="14"/>
        <v>#DIV/0!</v>
      </c>
      <c r="AB35" s="36">
        <f t="shared" si="9"/>
        <v>44944</v>
      </c>
      <c r="AC35" s="33">
        <f t="shared" si="10"/>
        <v>-20</v>
      </c>
      <c r="AD35" s="9">
        <f t="shared" si="11"/>
        <v>38</v>
      </c>
      <c r="AE35" s="9">
        <f>AE33+(0.4*AF35-0.06*(AG38+AG33))</f>
        <v>-1238.8</v>
      </c>
      <c r="AF35" s="1">
        <f>AE38-AE33</f>
        <v>61</v>
      </c>
    </row>
    <row r="36" spans="1:33" ht="15" customHeight="1" x14ac:dyDescent="0.2">
      <c r="A36" s="3">
        <f t="shared" si="7"/>
        <v>44945</v>
      </c>
      <c r="B36" s="6">
        <f t="shared" si="8"/>
        <v>44945</v>
      </c>
      <c r="C36" s="46"/>
      <c r="D36" s="14"/>
      <c r="E36" s="14"/>
      <c r="F36" s="15"/>
      <c r="G36" s="8">
        <f>G33+0.01*(0.6*P35-0.06*(Q37+Q32))</f>
        <v>-6.3784000000000001</v>
      </c>
      <c r="H36" s="8">
        <f>H33+0.01*(0.6*M35-0.06*(N37+N32))</f>
        <v>-4.8967999999999998</v>
      </c>
      <c r="I36" s="8">
        <f>I33+0.6*((I38-I33)-360*(I38-I33&gt;0))+(I33+0.6*((I38-I33)-360*(I38-I33&gt;0))&lt;0)*360</f>
        <v>127.932</v>
      </c>
      <c r="J36" s="9">
        <f>J33+0.6*(J38-J33)</f>
        <v>977</v>
      </c>
      <c r="K36" s="33">
        <v>-20</v>
      </c>
      <c r="L36" s="9">
        <v>26</v>
      </c>
      <c r="M36" s="29"/>
      <c r="P36" s="29"/>
      <c r="S36" s="50"/>
      <c r="T36" s="5">
        <f t="shared" si="0"/>
        <v>-13.166000000000011</v>
      </c>
      <c r="U36" s="5" t="b">
        <f t="shared" si="1"/>
        <v>0</v>
      </c>
      <c r="V36" s="5">
        <f t="shared" si="12"/>
        <v>0</v>
      </c>
      <c r="W36" s="5" t="e">
        <f t="shared" si="2"/>
        <v>#DIV/0!</v>
      </c>
      <c r="X36" s="1" t="e">
        <f t="shared" si="4"/>
        <v>#DIV/0!</v>
      </c>
      <c r="Z36" s="1" t="e">
        <f t="shared" si="13"/>
        <v>#DIV/0!</v>
      </c>
      <c r="AA36" s="1" t="e">
        <f t="shared" si="14"/>
        <v>#DIV/0!</v>
      </c>
      <c r="AB36" s="36">
        <f t="shared" si="9"/>
        <v>44945</v>
      </c>
      <c r="AC36" s="33">
        <f t="shared" si="10"/>
        <v>-20</v>
      </c>
      <c r="AD36" s="9">
        <f t="shared" si="11"/>
        <v>26</v>
      </c>
      <c r="AE36" s="9">
        <f>AE33+(0.6*AF35-0.06*(AG38+AG33))</f>
        <v>-1226.5999999999999</v>
      </c>
    </row>
    <row r="37" spans="1:33" ht="15" customHeight="1" x14ac:dyDescent="0.2">
      <c r="A37" s="3">
        <f t="shared" si="7"/>
        <v>44946</v>
      </c>
      <c r="B37" s="6">
        <f t="shared" si="8"/>
        <v>44946</v>
      </c>
      <c r="C37" s="46"/>
      <c r="D37" s="14"/>
      <c r="E37" s="14"/>
      <c r="F37" s="15"/>
      <c r="G37" s="8">
        <f>G33+0.01*(0.8*P35-0.04*(Q37+Q32))</f>
        <v>-6.8356000000000003</v>
      </c>
      <c r="H37" s="8">
        <f>H33+0.01*(0.8*M35-0.04*(N37+N32))</f>
        <v>-4.9892000000000003</v>
      </c>
      <c r="I37" s="8">
        <f>I33+0.8*((I38-I33)-360*(I38-I33&gt;0))+(I33+0.8*((I38-I33)-360*(I38-I33&gt;0))&lt;0)*360</f>
        <v>114.76599999999999</v>
      </c>
      <c r="J37" s="9">
        <f>J33+0.8*(J38-J33)</f>
        <v>977</v>
      </c>
      <c r="K37" s="33">
        <v>-20</v>
      </c>
      <c r="L37" s="9">
        <v>14</v>
      </c>
      <c r="M37" s="29"/>
      <c r="N37" s="2">
        <f>M40-M35</f>
        <v>3.0000000000000213</v>
      </c>
      <c r="P37" s="29"/>
      <c r="Q37" s="2">
        <f>P40-P35</f>
        <v>8</v>
      </c>
      <c r="S37" s="50"/>
      <c r="T37" s="5">
        <f t="shared" si="0"/>
        <v>-13.166000000000011</v>
      </c>
      <c r="U37" s="5" t="b">
        <f t="shared" si="1"/>
        <v>0</v>
      </c>
      <c r="V37" s="5">
        <f t="shared" si="12"/>
        <v>0</v>
      </c>
      <c r="W37" s="5" t="e">
        <f t="shared" si="2"/>
        <v>#DIV/0!</v>
      </c>
      <c r="X37" s="1" t="e">
        <f t="shared" si="4"/>
        <v>#DIV/0!</v>
      </c>
      <c r="Z37" s="1" t="e">
        <f t="shared" si="13"/>
        <v>#DIV/0!</v>
      </c>
      <c r="AA37" s="1" t="e">
        <f t="shared" si="14"/>
        <v>#DIV/0!</v>
      </c>
      <c r="AB37" s="36">
        <f t="shared" si="9"/>
        <v>44946</v>
      </c>
      <c r="AC37" s="33">
        <f t="shared" si="10"/>
        <v>-20</v>
      </c>
      <c r="AD37" s="9">
        <f t="shared" si="11"/>
        <v>14</v>
      </c>
      <c r="AE37" s="9">
        <f>AE33+(0.8*AF35-0.04*(AG38+AG33))</f>
        <v>-1214</v>
      </c>
    </row>
    <row r="38" spans="1:33" ht="15" customHeight="1" x14ac:dyDescent="0.2">
      <c r="A38" s="18">
        <f t="shared" si="7"/>
        <v>44947</v>
      </c>
      <c r="B38" s="6">
        <f t="shared" si="8"/>
        <v>44947</v>
      </c>
      <c r="C38" s="46"/>
      <c r="D38" s="14"/>
      <c r="E38" s="14"/>
      <c r="F38" s="15"/>
      <c r="G38" s="8">
        <v>-7.29</v>
      </c>
      <c r="H38" s="8">
        <v>-5.08</v>
      </c>
      <c r="I38" s="8">
        <v>101.6</v>
      </c>
      <c r="J38" s="9">
        <v>977</v>
      </c>
      <c r="K38" s="33">
        <v>-20</v>
      </c>
      <c r="L38" s="9">
        <v>1</v>
      </c>
      <c r="M38" s="29"/>
      <c r="P38" s="29"/>
      <c r="S38" s="50"/>
      <c r="T38" s="5">
        <f t="shared" si="0"/>
        <v>-13.165999999999997</v>
      </c>
      <c r="U38" s="5" t="b">
        <f t="shared" si="1"/>
        <v>0</v>
      </c>
      <c r="V38" s="5">
        <f t="shared" si="12"/>
        <v>0</v>
      </c>
      <c r="W38" s="5" t="e">
        <f t="shared" si="2"/>
        <v>#DIV/0!</v>
      </c>
      <c r="X38" s="1" t="e">
        <f t="shared" si="4"/>
        <v>#DIV/0!</v>
      </c>
      <c r="Z38" s="1" t="e">
        <f t="shared" si="13"/>
        <v>#DIV/0!</v>
      </c>
      <c r="AA38" s="1" t="e">
        <f t="shared" si="14"/>
        <v>#DIV/0!</v>
      </c>
      <c r="AB38" s="36">
        <f t="shared" si="9"/>
        <v>44947</v>
      </c>
      <c r="AC38" s="33">
        <f t="shared" si="10"/>
        <v>-20</v>
      </c>
      <c r="AD38" s="9">
        <f t="shared" si="11"/>
        <v>1</v>
      </c>
      <c r="AE38" s="1">
        <f>SIGN(AC38)*(ABS(AC38)*60+AD38)+(AC38=0)*AD38</f>
        <v>-1201</v>
      </c>
      <c r="AG38" s="1">
        <f>AF40-AF35</f>
        <v>10</v>
      </c>
    </row>
    <row r="39" spans="1:33" ht="15" customHeight="1" x14ac:dyDescent="0.2">
      <c r="A39" s="3">
        <f t="shared" si="7"/>
        <v>44948</v>
      </c>
      <c r="B39" s="6">
        <f t="shared" si="8"/>
        <v>44948</v>
      </c>
      <c r="C39" s="46"/>
      <c r="D39" s="14"/>
      <c r="E39" s="14"/>
      <c r="F39" s="15"/>
      <c r="G39" s="8">
        <f>G38+0.01*(0.2*P40-0.04*(Q42+Q37))</f>
        <v>-7.7412000000000001</v>
      </c>
      <c r="H39" s="8">
        <f>H38+0.01*(0.2*M40-0.04*(N42+N37))</f>
        <v>-5.1707999999999998</v>
      </c>
      <c r="I39" s="8">
        <f>I38+0.2*((I43-I38)-360*(I43-I38&gt;0))+(I38+0.2*((I43-I38)-360*(I43-I38&gt;0))&lt;0)*360</f>
        <v>88.431999999999988</v>
      </c>
      <c r="J39" s="9">
        <f>J38+0.2*(J43-J38)</f>
        <v>976.8</v>
      </c>
      <c r="K39" s="33">
        <v>-19</v>
      </c>
      <c r="L39" s="9">
        <v>47</v>
      </c>
      <c r="M39" s="29"/>
      <c r="O39" s="2">
        <f>N42-N37</f>
        <v>0.99999999999989342</v>
      </c>
      <c r="P39" s="29"/>
      <c r="R39" s="2">
        <f>Q42-Q37</f>
        <v>1.9999999999998579</v>
      </c>
      <c r="S39" s="50"/>
      <c r="T39" s="5">
        <f t="shared" si="0"/>
        <v>-13.168000000000006</v>
      </c>
      <c r="U39" s="5" t="b">
        <f t="shared" si="1"/>
        <v>0</v>
      </c>
      <c r="V39" s="5">
        <f t="shared" si="12"/>
        <v>0</v>
      </c>
      <c r="W39" s="5" t="e">
        <f t="shared" si="2"/>
        <v>#DIV/0!</v>
      </c>
      <c r="X39" s="1" t="e">
        <f t="shared" si="4"/>
        <v>#DIV/0!</v>
      </c>
      <c r="Z39" s="1" t="e">
        <f t="shared" si="13"/>
        <v>#DIV/0!</v>
      </c>
      <c r="AA39" s="1" t="e">
        <f t="shared" si="14"/>
        <v>#DIV/0!</v>
      </c>
      <c r="AB39" s="36">
        <f t="shared" si="9"/>
        <v>44948</v>
      </c>
      <c r="AC39" s="33">
        <f t="shared" si="10"/>
        <v>-19</v>
      </c>
      <c r="AD39" s="39">
        <f t="shared" si="11"/>
        <v>47</v>
      </c>
      <c r="AE39" s="9">
        <f>AE38+(0.2*AF40-0.04*(AG43+AG38))</f>
        <v>-1187.52</v>
      </c>
    </row>
    <row r="40" spans="1:33" ht="15" customHeight="1" x14ac:dyDescent="0.2">
      <c r="A40" s="3">
        <f t="shared" si="7"/>
        <v>44949</v>
      </c>
      <c r="B40" s="6">
        <f t="shared" si="8"/>
        <v>44949</v>
      </c>
      <c r="C40" s="47"/>
      <c r="D40" s="14"/>
      <c r="E40" s="14"/>
      <c r="F40" s="15"/>
      <c r="G40" s="8">
        <f>G38+0.01*(0.4*P40-0.06*(Q42+Q37))</f>
        <v>-8.1888000000000005</v>
      </c>
      <c r="H40" s="8">
        <f>H38+0.01*(0.4*M40-0.06*(N42+N37))</f>
        <v>-5.2602000000000002</v>
      </c>
      <c r="I40" s="8">
        <f>I38+0.4*((I43-I38)-360*(I43-I38&gt;0))+(I38+0.4*((I43-I38)-360*(I43-I38&gt;0))&lt;0)*360</f>
        <v>75.263999999999996</v>
      </c>
      <c r="J40" s="9">
        <f>J38+0.4*(J43-J38)</f>
        <v>976.6</v>
      </c>
      <c r="K40" s="33">
        <v>-19</v>
      </c>
      <c r="L40" s="9">
        <v>33</v>
      </c>
      <c r="M40" s="29">
        <f>(H43-H38)*100</f>
        <v>-43.99999999999995</v>
      </c>
      <c r="P40" s="29">
        <f>100*(G43-G38)</f>
        <v>-221.99999999999997</v>
      </c>
      <c r="S40" s="50">
        <f>((I43-I38)*100-36000*(I43-I38&gt;0))</f>
        <v>-6584</v>
      </c>
      <c r="T40" s="5">
        <f t="shared" si="0"/>
        <v>-13.167999999999992</v>
      </c>
      <c r="U40" s="5" t="b">
        <f t="shared" si="1"/>
        <v>0</v>
      </c>
      <c r="V40" s="5">
        <f t="shared" si="12"/>
        <v>0</v>
      </c>
      <c r="W40" s="5" t="e">
        <f t="shared" si="2"/>
        <v>#DIV/0!</v>
      </c>
      <c r="X40" s="1" t="e">
        <f t="shared" si="4"/>
        <v>#DIV/0!</v>
      </c>
      <c r="Z40" s="1" t="e">
        <f t="shared" si="13"/>
        <v>#DIV/0!</v>
      </c>
      <c r="AA40" s="1" t="e">
        <f t="shared" si="14"/>
        <v>#DIV/0!</v>
      </c>
      <c r="AB40" s="36">
        <f t="shared" si="9"/>
        <v>44949</v>
      </c>
      <c r="AC40" s="33">
        <f t="shared" si="10"/>
        <v>-19</v>
      </c>
      <c r="AD40" s="9">
        <f t="shared" si="11"/>
        <v>33</v>
      </c>
      <c r="AE40" s="9">
        <f>AE38+(0.4*AF40-0.06*(AG43+AG38))</f>
        <v>-1173.68</v>
      </c>
      <c r="AF40" s="1">
        <f>AE43-AE38</f>
        <v>71</v>
      </c>
    </row>
    <row r="41" spans="1:33" ht="15" customHeight="1" x14ac:dyDescent="0.2">
      <c r="A41" s="3">
        <f t="shared" si="7"/>
        <v>44950</v>
      </c>
      <c r="B41" s="6">
        <f t="shared" si="8"/>
        <v>44950</v>
      </c>
      <c r="C41" s="46"/>
      <c r="D41" s="14"/>
      <c r="E41" s="14"/>
      <c r="F41" s="15"/>
      <c r="G41" s="8">
        <f>G38+0.01*(0.6*P40-0.06*(Q42+Q37))</f>
        <v>-8.6327999999999996</v>
      </c>
      <c r="H41" s="8">
        <f>H38+0.01*(0.6*M40-0.06*(N42+N37))</f>
        <v>-5.3481999999999994</v>
      </c>
      <c r="I41" s="8">
        <f>I38+0.6*((I43-I38)-360*(I43-I38&gt;0))+(I38+0.6*((I43-I38)-360*(I43-I38&gt;0))&lt;0)*360</f>
        <v>62.095999999999997</v>
      </c>
      <c r="J41" s="9">
        <f>J38+0.6*(J43-J38)</f>
        <v>976.4</v>
      </c>
      <c r="K41" s="33">
        <v>-19</v>
      </c>
      <c r="L41" s="9">
        <v>19</v>
      </c>
      <c r="M41" s="29"/>
      <c r="P41" s="29"/>
      <c r="S41" s="50"/>
      <c r="T41" s="5">
        <f t="shared" si="0"/>
        <v>-13.167999999999999</v>
      </c>
      <c r="U41" s="5" t="b">
        <f t="shared" si="1"/>
        <v>0</v>
      </c>
      <c r="V41" s="5">
        <f t="shared" si="12"/>
        <v>0</v>
      </c>
      <c r="W41" s="5" t="e">
        <f t="shared" si="2"/>
        <v>#DIV/0!</v>
      </c>
      <c r="X41" s="1" t="e">
        <f t="shared" si="4"/>
        <v>#DIV/0!</v>
      </c>
      <c r="Z41" s="1" t="e">
        <f t="shared" si="13"/>
        <v>#DIV/0!</v>
      </c>
      <c r="AA41" s="1" t="e">
        <f t="shared" si="14"/>
        <v>#DIV/0!</v>
      </c>
      <c r="AB41" s="36">
        <f t="shared" si="9"/>
        <v>44950</v>
      </c>
      <c r="AC41" s="33">
        <f t="shared" si="10"/>
        <v>-19</v>
      </c>
      <c r="AD41" s="39">
        <f t="shared" si="11"/>
        <v>19</v>
      </c>
      <c r="AE41" s="9">
        <f>AE38+(0.6*AF40-0.06*(AG43+AG38))</f>
        <v>-1159.48</v>
      </c>
    </row>
    <row r="42" spans="1:33" ht="15" customHeight="1" x14ac:dyDescent="0.2">
      <c r="A42" s="3">
        <f t="shared" si="7"/>
        <v>44951</v>
      </c>
      <c r="B42" s="6">
        <f t="shared" si="8"/>
        <v>44951</v>
      </c>
      <c r="C42" s="46"/>
      <c r="D42" s="14"/>
      <c r="E42" s="14"/>
      <c r="F42" s="15"/>
      <c r="G42" s="8">
        <f>G38+0.01*(0.8*P40-0.04*(Q42+Q37))</f>
        <v>-9.0731999999999999</v>
      </c>
      <c r="H42" s="8">
        <f>H38+0.01*(0.8*M40-0.04*(N42+N37))</f>
        <v>-5.4347999999999992</v>
      </c>
      <c r="I42" s="8">
        <f>I38+0.8*((I43-I38)-360*(I43-I38&gt;0))+(I38+0.8*((I43-I38)-360*(I43-I38&gt;0))&lt;0)*360</f>
        <v>48.92799999999999</v>
      </c>
      <c r="J42" s="9">
        <f>J38+0.8*(J43-J38)</f>
        <v>976.2</v>
      </c>
      <c r="K42" s="33">
        <v>-19</v>
      </c>
      <c r="L42" s="9">
        <v>5</v>
      </c>
      <c r="M42" s="29"/>
      <c r="N42" s="2">
        <f>M45-M40</f>
        <v>3.9999999999999147</v>
      </c>
      <c r="P42" s="29"/>
      <c r="Q42" s="2">
        <f>P45-P40</f>
        <v>9.9999999999998579</v>
      </c>
      <c r="S42" s="50"/>
      <c r="T42" s="5">
        <f t="shared" si="0"/>
        <v>-13.168000000000006</v>
      </c>
      <c r="U42" s="5" t="b">
        <f t="shared" si="1"/>
        <v>0</v>
      </c>
      <c r="V42" s="5">
        <f t="shared" si="12"/>
        <v>0</v>
      </c>
      <c r="W42" s="5" t="e">
        <f t="shared" si="2"/>
        <v>#DIV/0!</v>
      </c>
      <c r="X42" s="1" t="e">
        <f t="shared" si="4"/>
        <v>#DIV/0!</v>
      </c>
      <c r="Z42" s="1" t="e">
        <f t="shared" si="13"/>
        <v>#DIV/0!</v>
      </c>
      <c r="AA42" s="1" t="e">
        <f t="shared" si="14"/>
        <v>#DIV/0!</v>
      </c>
      <c r="AB42" s="36">
        <f t="shared" si="9"/>
        <v>44951</v>
      </c>
      <c r="AC42" s="33">
        <f t="shared" si="10"/>
        <v>-19</v>
      </c>
      <c r="AD42" s="9">
        <f t="shared" si="11"/>
        <v>5</v>
      </c>
      <c r="AE42" s="9">
        <f>AE38+(0.8*AF40-0.04*(AG43+AG38))</f>
        <v>-1144.92</v>
      </c>
    </row>
    <row r="43" spans="1:33" ht="15" customHeight="1" x14ac:dyDescent="0.2">
      <c r="A43" s="18">
        <f t="shared" si="7"/>
        <v>44952</v>
      </c>
      <c r="B43" s="6">
        <f t="shared" si="8"/>
        <v>44952</v>
      </c>
      <c r="C43" s="46"/>
      <c r="D43" s="14"/>
      <c r="E43" s="14"/>
      <c r="F43" s="15"/>
      <c r="G43" s="8">
        <v>-9.51</v>
      </c>
      <c r="H43" s="8">
        <v>-5.52</v>
      </c>
      <c r="I43" s="8">
        <v>35.76</v>
      </c>
      <c r="J43" s="9">
        <v>976</v>
      </c>
      <c r="K43" s="33">
        <v>-18</v>
      </c>
      <c r="L43" s="9">
        <v>50</v>
      </c>
      <c r="M43" s="29"/>
      <c r="P43" s="29"/>
      <c r="S43" s="50"/>
      <c r="T43" s="5">
        <f t="shared" si="0"/>
        <v>-13.167999999999992</v>
      </c>
      <c r="U43" s="5" t="b">
        <f t="shared" si="1"/>
        <v>0</v>
      </c>
      <c r="V43" s="5">
        <f t="shared" si="12"/>
        <v>0</v>
      </c>
      <c r="W43" s="5" t="e">
        <f t="shared" si="2"/>
        <v>#DIV/0!</v>
      </c>
      <c r="X43" s="1" t="e">
        <f t="shared" si="4"/>
        <v>#DIV/0!</v>
      </c>
      <c r="Z43" s="1" t="e">
        <f t="shared" si="13"/>
        <v>#DIV/0!</v>
      </c>
      <c r="AA43" s="1" t="e">
        <f t="shared" si="14"/>
        <v>#DIV/0!</v>
      </c>
      <c r="AB43" s="36">
        <f t="shared" si="9"/>
        <v>44952</v>
      </c>
      <c r="AC43" s="33">
        <f t="shared" si="10"/>
        <v>-18</v>
      </c>
      <c r="AD43" s="9">
        <f t="shared" si="11"/>
        <v>50</v>
      </c>
      <c r="AE43" s="1">
        <f>SIGN(AC43)*(ABS(AC43)*60+AD43)+(AC43=0)*AD43</f>
        <v>-1130</v>
      </c>
      <c r="AG43" s="1">
        <f>AF45-AF40</f>
        <v>8</v>
      </c>
    </row>
    <row r="44" spans="1:33" ht="15" customHeight="1" x14ac:dyDescent="0.2">
      <c r="A44" s="3">
        <f t="shared" si="7"/>
        <v>44953</v>
      </c>
      <c r="B44" s="6">
        <f t="shared" si="8"/>
        <v>44953</v>
      </c>
      <c r="C44" s="46"/>
      <c r="D44" s="14"/>
      <c r="E44" s="14"/>
      <c r="F44" s="15"/>
      <c r="G44" s="8">
        <f>G43+0.01*(0.2*P45-0.04*(Q47+Q42))</f>
        <v>-9.9428000000000001</v>
      </c>
      <c r="H44" s="8">
        <f>H43+0.01*(0.2*M45-0.04*(N47+N42))</f>
        <v>-5.6035999999999992</v>
      </c>
      <c r="I44" s="8">
        <f>I43+0.2*((I48-I43)-360*(I48-I43&gt;0))+(I43+0.2*((I48-I43)-360*(I48-I43&gt;0))&lt;0)*360</f>
        <v>22.594000000000001</v>
      </c>
      <c r="J44" s="9">
        <f>J43+0.2*(J48-J43)</f>
        <v>976</v>
      </c>
      <c r="K44" s="33">
        <v>-18</v>
      </c>
      <c r="L44" s="9">
        <v>35</v>
      </c>
      <c r="M44" s="29"/>
      <c r="O44" s="2">
        <f>N47-N42</f>
        <v>1.0000000000001563</v>
      </c>
      <c r="P44" s="29"/>
      <c r="R44" s="2">
        <f>Q47-Q42</f>
        <v>2.0000000000002558</v>
      </c>
      <c r="S44" s="50"/>
      <c r="T44" s="5">
        <f t="shared" si="0"/>
        <v>-13.165999999999997</v>
      </c>
      <c r="U44" s="5" t="b">
        <f t="shared" si="1"/>
        <v>0</v>
      </c>
      <c r="V44" s="5">
        <f t="shared" si="12"/>
        <v>0</v>
      </c>
      <c r="W44" s="5" t="e">
        <f t="shared" si="2"/>
        <v>#DIV/0!</v>
      </c>
      <c r="X44" s="1" t="e">
        <f t="shared" si="4"/>
        <v>#DIV/0!</v>
      </c>
      <c r="Z44" s="1" t="e">
        <f t="shared" si="13"/>
        <v>#DIV/0!</v>
      </c>
      <c r="AA44" s="1" t="e">
        <f t="shared" si="14"/>
        <v>#DIV/0!</v>
      </c>
      <c r="AB44" s="36">
        <f t="shared" si="9"/>
        <v>44953</v>
      </c>
      <c r="AC44" s="33">
        <f t="shared" si="10"/>
        <v>-18</v>
      </c>
      <c r="AD44" s="9">
        <f t="shared" si="11"/>
        <v>35</v>
      </c>
      <c r="AE44" s="9">
        <f>AE43+(0.2*AF45-0.04*(AG48+AG43))</f>
        <v>-1114.8399999999999</v>
      </c>
    </row>
    <row r="45" spans="1:33" ht="15" customHeight="1" x14ac:dyDescent="0.2">
      <c r="A45" s="3">
        <f t="shared" si="7"/>
        <v>44954</v>
      </c>
      <c r="B45" s="6">
        <f t="shared" si="8"/>
        <v>44954</v>
      </c>
      <c r="C45" s="46"/>
      <c r="D45" s="14"/>
      <c r="E45" s="14"/>
      <c r="F45" s="15"/>
      <c r="G45" s="8">
        <f>G43+0.01*(0.4*P45-0.06*(Q47+Q42))</f>
        <v>-10.3712</v>
      </c>
      <c r="H45" s="8">
        <f>H43+0.01*(0.4*M45-0.06*(N47+N42))</f>
        <v>-5.6853999999999996</v>
      </c>
      <c r="I45" s="8">
        <f>I43+0.4*((I48-I43)-360*(I48-I43&gt;0))+(I43+0.4*((I48-I43)-360*(I48-I43&gt;0))&lt;0)*360</f>
        <v>9.4280000000000044</v>
      </c>
      <c r="J45" s="9">
        <f>J43+0.4*(J48-J43)</f>
        <v>976</v>
      </c>
      <c r="K45" s="33">
        <v>-18</v>
      </c>
      <c r="L45" s="9">
        <v>19</v>
      </c>
      <c r="M45" s="29">
        <f>(H48-H43)*100</f>
        <v>-40.000000000000036</v>
      </c>
      <c r="P45" s="29">
        <f>100*(G48-G43)</f>
        <v>-212.00000000000011</v>
      </c>
      <c r="S45" s="50">
        <f>((I48-I43)*100-36000*(I48-I43&gt;0))</f>
        <v>-6583</v>
      </c>
      <c r="T45" s="5">
        <f t="shared" si="0"/>
        <v>-13.165999999999997</v>
      </c>
      <c r="U45" s="5" t="b">
        <f t="shared" si="1"/>
        <v>0</v>
      </c>
      <c r="V45" s="5">
        <f t="shared" si="12"/>
        <v>0</v>
      </c>
      <c r="W45" s="5" t="e">
        <f t="shared" si="2"/>
        <v>#DIV/0!</v>
      </c>
      <c r="X45" s="1" t="e">
        <f t="shared" si="4"/>
        <v>#DIV/0!</v>
      </c>
      <c r="Z45" s="1" t="e">
        <f t="shared" si="13"/>
        <v>#DIV/0!</v>
      </c>
      <c r="AA45" s="1" t="e">
        <f t="shared" si="14"/>
        <v>#DIV/0!</v>
      </c>
      <c r="AB45" s="36">
        <f t="shared" si="9"/>
        <v>44954</v>
      </c>
      <c r="AC45" s="33">
        <f t="shared" si="10"/>
        <v>-18</v>
      </c>
      <c r="AD45" s="39">
        <f t="shared" si="11"/>
        <v>19</v>
      </c>
      <c r="AE45" s="9">
        <f>AE43+(0.4*AF45-0.06*(AG48+AG43))</f>
        <v>-1099.3599999999999</v>
      </c>
      <c r="AF45" s="1">
        <f>AE48-AE43</f>
        <v>79</v>
      </c>
    </row>
    <row r="46" spans="1:33" ht="15" customHeight="1" x14ac:dyDescent="0.2">
      <c r="A46" s="3">
        <f t="shared" si="7"/>
        <v>44955</v>
      </c>
      <c r="B46" s="6">
        <f t="shared" si="8"/>
        <v>44955</v>
      </c>
      <c r="C46" s="46">
        <v>2267</v>
      </c>
      <c r="D46" s="14"/>
      <c r="E46" s="14"/>
      <c r="F46" s="15"/>
      <c r="G46" s="8">
        <f>G43+0.01*(0.6*P45-0.06*(Q47+Q42))</f>
        <v>-10.795200000000001</v>
      </c>
      <c r="H46" s="8">
        <f>H43+0.01*(0.6*M45-0.06*(N47+N42))</f>
        <v>-5.7653999999999996</v>
      </c>
      <c r="I46" s="8">
        <f>I43+0.6*((I48-I43)-360*(I48-I43&gt;0))+(I43+0.6*((I48-I43)-360*(I48-I43&gt;0))&lt;0)*360</f>
        <v>356.262</v>
      </c>
      <c r="J46" s="9">
        <f>J43+0.6*(J48-J43)</f>
        <v>976</v>
      </c>
      <c r="K46" s="33">
        <v>-18</v>
      </c>
      <c r="L46" s="9">
        <v>4</v>
      </c>
      <c r="M46" s="29"/>
      <c r="P46" s="29"/>
      <c r="S46" s="37"/>
      <c r="T46" s="5">
        <f t="shared" si="0"/>
        <v>346.834</v>
      </c>
      <c r="U46" s="5" t="b">
        <f t="shared" si="1"/>
        <v>1</v>
      </c>
      <c r="V46" s="5">
        <f t="shared" si="12"/>
        <v>-13.165999999999997</v>
      </c>
      <c r="W46" s="5">
        <f t="shared" si="2"/>
        <v>2.1860853714112096</v>
      </c>
      <c r="X46" s="1">
        <f t="shared" si="4"/>
        <v>2.1860853714112096</v>
      </c>
      <c r="Y46" s="1">
        <v>2267</v>
      </c>
      <c r="Z46" s="1">
        <f t="shared" si="13"/>
        <v>2</v>
      </c>
      <c r="AA46" s="1">
        <f t="shared" si="14"/>
        <v>11</v>
      </c>
      <c r="AB46" s="36">
        <f t="shared" si="9"/>
        <v>44955</v>
      </c>
      <c r="AC46" s="33">
        <f t="shared" si="10"/>
        <v>-18</v>
      </c>
      <c r="AD46" s="39">
        <f t="shared" si="11"/>
        <v>4</v>
      </c>
      <c r="AE46" s="9">
        <f>AE43+(0.6*AF45-0.06*(AG48+AG43))</f>
        <v>-1083.56</v>
      </c>
    </row>
    <row r="47" spans="1:33" ht="15" customHeight="1" x14ac:dyDescent="0.2">
      <c r="A47" s="3">
        <f t="shared" si="7"/>
        <v>44956</v>
      </c>
      <c r="B47" s="6">
        <f t="shared" si="8"/>
        <v>44956</v>
      </c>
      <c r="C47" s="47">
        <v>9.0972222222222218E-2</v>
      </c>
      <c r="D47" s="14"/>
      <c r="E47" s="14"/>
      <c r="F47" s="15"/>
      <c r="G47" s="8">
        <f>G43+0.01*(0.8*P45-0.04*(Q47+Q42))</f>
        <v>-11.2148</v>
      </c>
      <c r="H47" s="8">
        <f>H43+0.01*(0.8*M45-0.04*(N47+N42))</f>
        <v>-5.8435999999999995</v>
      </c>
      <c r="I47" s="8">
        <f>I43+0.8*((I48-I43)-360*(I48-I43&gt;0))+(I43+0.8*((I48-I43)-360*(I48-I43&gt;0))&lt;0)*360</f>
        <v>343.096</v>
      </c>
      <c r="J47" s="9">
        <f>J43+0.8*(J48-J43)</f>
        <v>976</v>
      </c>
      <c r="K47" s="33">
        <v>-17</v>
      </c>
      <c r="L47" s="9">
        <v>47</v>
      </c>
      <c r="M47" s="29"/>
      <c r="N47" s="2">
        <f>M50-M45</f>
        <v>5.0000000000000711</v>
      </c>
      <c r="P47" s="29"/>
      <c r="Q47" s="2">
        <f>P50-P45</f>
        <v>12.000000000000114</v>
      </c>
      <c r="S47" s="50"/>
      <c r="T47" s="5">
        <f t="shared" si="0"/>
        <v>-13.165999999999997</v>
      </c>
      <c r="U47" s="5" t="b">
        <f t="shared" si="1"/>
        <v>0</v>
      </c>
      <c r="V47" s="5">
        <f t="shared" si="12"/>
        <v>0</v>
      </c>
      <c r="W47" s="5" t="e">
        <f t="shared" si="2"/>
        <v>#DIV/0!</v>
      </c>
      <c r="X47" s="1" t="e">
        <f t="shared" si="4"/>
        <v>#DIV/0!</v>
      </c>
      <c r="Z47" s="1" t="e">
        <f t="shared" si="13"/>
        <v>#DIV/0!</v>
      </c>
      <c r="AA47" s="1" t="e">
        <f t="shared" si="14"/>
        <v>#DIV/0!</v>
      </c>
      <c r="AB47" s="36">
        <f t="shared" si="9"/>
        <v>44956</v>
      </c>
      <c r="AC47" s="33">
        <f t="shared" si="10"/>
        <v>-17</v>
      </c>
      <c r="AD47" s="39">
        <f t="shared" si="11"/>
        <v>47</v>
      </c>
      <c r="AE47" s="9">
        <f>AE43+(0.8*AF45-0.04*(AG48+AG43))</f>
        <v>-1067.44</v>
      </c>
    </row>
    <row r="48" spans="1:33" ht="15" customHeight="1" x14ac:dyDescent="0.2">
      <c r="A48" s="18">
        <f t="shared" si="7"/>
        <v>44957</v>
      </c>
      <c r="B48" s="6">
        <f t="shared" si="8"/>
        <v>44957</v>
      </c>
      <c r="C48" s="46"/>
      <c r="D48" s="14"/>
      <c r="E48" s="14"/>
      <c r="F48" s="15"/>
      <c r="G48" s="8">
        <v>-11.63</v>
      </c>
      <c r="H48" s="8">
        <v>-5.92</v>
      </c>
      <c r="I48" s="8">
        <v>329.93</v>
      </c>
      <c r="J48" s="9">
        <v>976</v>
      </c>
      <c r="K48" s="33">
        <v>-17</v>
      </c>
      <c r="L48" s="9">
        <v>31</v>
      </c>
      <c r="M48" s="29"/>
      <c r="P48" s="29"/>
      <c r="S48" s="51"/>
      <c r="T48" s="5">
        <f t="shared" si="0"/>
        <v>-13.165999999999997</v>
      </c>
      <c r="U48" s="5" t="b">
        <f t="shared" si="1"/>
        <v>0</v>
      </c>
      <c r="V48" s="5">
        <f t="shared" si="12"/>
        <v>0</v>
      </c>
      <c r="W48" s="5" t="e">
        <f t="shared" si="2"/>
        <v>#DIV/0!</v>
      </c>
      <c r="X48" s="1" t="e">
        <f t="shared" si="4"/>
        <v>#DIV/0!</v>
      </c>
      <c r="Z48" s="1" t="e">
        <f t="shared" si="13"/>
        <v>#DIV/0!</v>
      </c>
      <c r="AA48" s="1" t="e">
        <f t="shared" si="14"/>
        <v>#DIV/0!</v>
      </c>
      <c r="AB48" s="36">
        <f t="shared" si="9"/>
        <v>44957</v>
      </c>
      <c r="AC48" s="33">
        <f t="shared" si="10"/>
        <v>-17</v>
      </c>
      <c r="AD48" s="9">
        <f t="shared" si="11"/>
        <v>31</v>
      </c>
      <c r="AE48" s="1">
        <f>SIGN(AC48)*(ABS(AC48)*60+AD48)+(AC48=0)*AD48</f>
        <v>-1051</v>
      </c>
      <c r="AG48" s="1">
        <f>AF50-AF45</f>
        <v>8</v>
      </c>
    </row>
    <row r="49" spans="1:33" ht="15" customHeight="1" x14ac:dyDescent="0.2">
      <c r="A49" s="3">
        <f t="shared" si="7"/>
        <v>44958</v>
      </c>
      <c r="B49" s="6">
        <f t="shared" si="8"/>
        <v>44958</v>
      </c>
      <c r="C49" s="46"/>
      <c r="D49" s="14"/>
      <c r="E49" s="14"/>
      <c r="F49" s="15"/>
      <c r="G49" s="8">
        <f>G48+0.01*(0.2*P50-0.04*(Q52+Q47))</f>
        <v>-12.039200000000001</v>
      </c>
      <c r="H49" s="8">
        <f>H48+0.01*(0.2*M50-0.04*(N52+N47))</f>
        <v>-5.9943999999999997</v>
      </c>
      <c r="I49" s="8">
        <f>I48+0.2*((I53-I48)-360*(I53-I48&gt;0))+(I48+0.2*((I53-I48)-360*(I53-I48&gt;0))&lt;0)*360</f>
        <v>316.76400000000001</v>
      </c>
      <c r="J49" s="9">
        <f>J48+0.2*(J53-J48)</f>
        <v>975.8</v>
      </c>
      <c r="K49" s="33">
        <v>-17</v>
      </c>
      <c r="L49" s="9">
        <v>14</v>
      </c>
      <c r="M49" s="29"/>
      <c r="O49" s="2">
        <f>N52-N47</f>
        <v>0.99999999999988987</v>
      </c>
      <c r="P49" s="29"/>
      <c r="R49" s="2">
        <f>Q52-Q47</f>
        <v>-1</v>
      </c>
      <c r="S49" s="51"/>
      <c r="T49" s="5">
        <f t="shared" si="0"/>
        <v>-13.165999999999997</v>
      </c>
      <c r="U49" s="5" t="b">
        <f t="shared" si="1"/>
        <v>0</v>
      </c>
      <c r="V49" s="5">
        <f t="shared" si="12"/>
        <v>0</v>
      </c>
      <c r="W49" s="5" t="e">
        <f t="shared" si="2"/>
        <v>#DIV/0!</v>
      </c>
      <c r="X49" s="1" t="e">
        <f t="shared" si="4"/>
        <v>#DIV/0!</v>
      </c>
      <c r="Z49" s="1" t="e">
        <f t="shared" si="13"/>
        <v>#DIV/0!</v>
      </c>
      <c r="AA49" s="1" t="e">
        <f t="shared" si="14"/>
        <v>#DIV/0!</v>
      </c>
      <c r="AB49" s="36">
        <f t="shared" si="9"/>
        <v>44958</v>
      </c>
      <c r="AC49" s="33">
        <f t="shared" si="10"/>
        <v>-17</v>
      </c>
      <c r="AD49" s="9">
        <f t="shared" si="11"/>
        <v>14</v>
      </c>
      <c r="AE49" s="9">
        <f>AE48+(0.2*AF50-0.04*(AG53+AG48))</f>
        <v>-1034.2</v>
      </c>
    </row>
    <row r="50" spans="1:33" ht="15" customHeight="1" x14ac:dyDescent="0.2">
      <c r="A50" s="3">
        <f t="shared" si="7"/>
        <v>44959</v>
      </c>
      <c r="B50" s="6">
        <f t="shared" si="8"/>
        <v>44959</v>
      </c>
      <c r="C50" s="46"/>
      <c r="D50" s="14"/>
      <c r="E50" s="14"/>
      <c r="F50" s="15"/>
      <c r="G50" s="8">
        <f>G48+0.01*(0.4*P50-0.06*(Q52+Q47))</f>
        <v>-12.443800000000001</v>
      </c>
      <c r="H50" s="8">
        <f>H48+0.01*(0.4*M50-0.06*(N52+N47))</f>
        <v>-6.0666000000000002</v>
      </c>
      <c r="I50" s="8">
        <f>I48+0.4*((I53-I48)-360*(I53-I48&gt;0))+(I48+0.4*((I53-I48)-360*(I53-I48&gt;0))&lt;0)*360</f>
        <v>303.59800000000001</v>
      </c>
      <c r="J50" s="9">
        <f>J48+0.4*(J53-J48)</f>
        <v>975.6</v>
      </c>
      <c r="K50" s="33">
        <v>-16</v>
      </c>
      <c r="L50" s="9">
        <v>57</v>
      </c>
      <c r="M50" s="29">
        <f>(H53-H48)*100</f>
        <v>-34.999999999999964</v>
      </c>
      <c r="P50" s="29">
        <f>100*(G53-G48)</f>
        <v>-200</v>
      </c>
      <c r="S50" s="50">
        <f>((I53-I48)*100-36000*(I53-I48&gt;0))</f>
        <v>-6582.9999999999982</v>
      </c>
      <c r="T50" s="5">
        <f t="shared" si="0"/>
        <v>-13.165999999999997</v>
      </c>
      <c r="U50" s="5" t="b">
        <f t="shared" si="1"/>
        <v>0</v>
      </c>
      <c r="V50" s="5">
        <f t="shared" si="12"/>
        <v>0</v>
      </c>
      <c r="W50" s="5" t="e">
        <f t="shared" si="2"/>
        <v>#DIV/0!</v>
      </c>
      <c r="X50" s="1" t="e">
        <f t="shared" si="4"/>
        <v>#DIV/0!</v>
      </c>
      <c r="Z50" s="1" t="e">
        <f t="shared" si="13"/>
        <v>#DIV/0!</v>
      </c>
      <c r="AA50" s="1" t="e">
        <f t="shared" si="14"/>
        <v>#DIV/0!</v>
      </c>
      <c r="AB50" s="36">
        <f t="shared" si="9"/>
        <v>44959</v>
      </c>
      <c r="AC50" s="33">
        <f t="shared" si="10"/>
        <v>-16</v>
      </c>
      <c r="AD50" s="9">
        <f t="shared" si="11"/>
        <v>57</v>
      </c>
      <c r="AE50" s="9">
        <f>AE48+(0.4*AF50-0.06*(AG53+AG48))</f>
        <v>-1017.1</v>
      </c>
      <c r="AF50" s="1">
        <f>AE53-AE48</f>
        <v>87</v>
      </c>
    </row>
    <row r="51" spans="1:33" ht="15" customHeight="1" x14ac:dyDescent="0.2">
      <c r="A51" s="3">
        <f t="shared" si="7"/>
        <v>44960</v>
      </c>
      <c r="B51" s="6">
        <f t="shared" si="8"/>
        <v>44960</v>
      </c>
      <c r="C51" s="46"/>
      <c r="D51" s="14"/>
      <c r="E51" s="14"/>
      <c r="F51" s="15"/>
      <c r="G51" s="8">
        <f>G48+0.01*(0.6*P50-0.06*(Q52+Q47))</f>
        <v>-12.843800000000002</v>
      </c>
      <c r="H51" s="8">
        <f>H48+0.01*(0.6*M50-0.06*(N52+N47))</f>
        <v>-6.1365999999999996</v>
      </c>
      <c r="I51" s="8">
        <f>I48+0.6*((I53-I48)-360*(I53-I48&gt;0))+(I48+0.6*((I53-I48)-360*(I53-I48&gt;0))&lt;0)*360</f>
        <v>290.43200000000002</v>
      </c>
      <c r="J51" s="9">
        <f>J48+0.6*(J53-J48)</f>
        <v>975.4</v>
      </c>
      <c r="K51" s="33">
        <v>-16</v>
      </c>
      <c r="L51" s="9">
        <v>40</v>
      </c>
      <c r="M51" s="29"/>
      <c r="P51" s="29"/>
      <c r="S51" s="51"/>
      <c r="T51" s="5">
        <f t="shared" si="0"/>
        <v>-13.165999999999997</v>
      </c>
      <c r="U51" s="5" t="b">
        <f t="shared" si="1"/>
        <v>0</v>
      </c>
      <c r="V51" s="5">
        <f t="shared" si="12"/>
        <v>0</v>
      </c>
      <c r="W51" s="5" t="e">
        <f t="shared" si="2"/>
        <v>#DIV/0!</v>
      </c>
      <c r="X51" s="1" t="e">
        <f t="shared" si="4"/>
        <v>#DIV/0!</v>
      </c>
      <c r="Z51" s="1" t="e">
        <f t="shared" si="13"/>
        <v>#DIV/0!</v>
      </c>
      <c r="AA51" s="1" t="e">
        <f t="shared" si="14"/>
        <v>#DIV/0!</v>
      </c>
      <c r="AB51" s="36">
        <f t="shared" si="9"/>
        <v>44960</v>
      </c>
      <c r="AC51" s="33">
        <f t="shared" si="10"/>
        <v>-16</v>
      </c>
      <c r="AD51" s="9">
        <f t="shared" si="11"/>
        <v>40</v>
      </c>
      <c r="AE51" s="9">
        <f>AE48+(0.6*AF50-0.06*(AG53+AG48))</f>
        <v>-999.7</v>
      </c>
    </row>
    <row r="52" spans="1:33" ht="15" customHeight="1" x14ac:dyDescent="0.2">
      <c r="A52" s="3">
        <f t="shared" si="7"/>
        <v>44961</v>
      </c>
      <c r="B52" s="6">
        <f t="shared" si="8"/>
        <v>44961</v>
      </c>
      <c r="C52" s="46"/>
      <c r="D52" s="14"/>
      <c r="E52" s="14"/>
      <c r="F52" s="15"/>
      <c r="G52" s="8">
        <f>G48+0.01*(0.8*P50-0.04*(Q52+Q47))</f>
        <v>-13.2392</v>
      </c>
      <c r="H52" s="8">
        <f>H48+0.01*(0.8*M50-0.04*(N52+N47))</f>
        <v>-6.2043999999999997</v>
      </c>
      <c r="I52" s="8">
        <f>I48+0.8*((I53-I48)-360*(I53-I48&gt;0))+(I48+0.8*((I53-I48)-360*(I53-I48&gt;0))&lt;0)*360</f>
        <v>277.26600000000002</v>
      </c>
      <c r="J52" s="9">
        <f>J48+0.8*(J53-J48)</f>
        <v>975.2</v>
      </c>
      <c r="K52" s="33">
        <v>-16</v>
      </c>
      <c r="L52" s="9">
        <v>22</v>
      </c>
      <c r="M52" s="29"/>
      <c r="N52" s="2">
        <f>M55-M50</f>
        <v>5.9999999999999609</v>
      </c>
      <c r="P52" s="29"/>
      <c r="Q52" s="2">
        <f>P55-P50</f>
        <v>11.000000000000114</v>
      </c>
      <c r="S52" s="50"/>
      <c r="T52" s="5">
        <f t="shared" si="0"/>
        <v>-13.165999999999997</v>
      </c>
      <c r="U52" s="5" t="b">
        <f t="shared" si="1"/>
        <v>0</v>
      </c>
      <c r="V52" s="5">
        <f t="shared" si="12"/>
        <v>0</v>
      </c>
      <c r="W52" s="5" t="e">
        <f t="shared" si="2"/>
        <v>#DIV/0!</v>
      </c>
      <c r="X52" s="1" t="e">
        <f t="shared" si="4"/>
        <v>#DIV/0!</v>
      </c>
      <c r="Z52" s="1" t="e">
        <f t="shared" si="13"/>
        <v>#DIV/0!</v>
      </c>
      <c r="AA52" s="1" t="e">
        <f t="shared" si="14"/>
        <v>#DIV/0!</v>
      </c>
      <c r="AB52" s="36">
        <f t="shared" si="9"/>
        <v>44961</v>
      </c>
      <c r="AC52" s="33">
        <f t="shared" si="10"/>
        <v>-16</v>
      </c>
      <c r="AD52" s="9">
        <f t="shared" si="11"/>
        <v>22</v>
      </c>
      <c r="AE52" s="9">
        <f>AE48+(0.8*AF50-0.04*(AG53+AG48))</f>
        <v>-982</v>
      </c>
    </row>
    <row r="53" spans="1:33" ht="15" customHeight="1" x14ac:dyDescent="0.2">
      <c r="A53" s="18">
        <f t="shared" si="7"/>
        <v>44962</v>
      </c>
      <c r="B53" s="6">
        <f t="shared" si="8"/>
        <v>44962</v>
      </c>
      <c r="C53" s="46"/>
      <c r="D53" s="14"/>
      <c r="E53" s="14"/>
      <c r="F53" s="15"/>
      <c r="G53" s="8">
        <v>-13.63</v>
      </c>
      <c r="H53" s="8">
        <v>-6.27</v>
      </c>
      <c r="I53" s="8">
        <v>264.10000000000002</v>
      </c>
      <c r="J53" s="9">
        <v>975</v>
      </c>
      <c r="K53" s="33">
        <v>-16</v>
      </c>
      <c r="L53" s="9">
        <v>4</v>
      </c>
      <c r="M53" s="29"/>
      <c r="P53" s="29"/>
      <c r="S53" s="51"/>
      <c r="T53" s="5">
        <f t="shared" si="0"/>
        <v>-13.165999999999997</v>
      </c>
      <c r="U53" s="5" t="b">
        <f t="shared" si="1"/>
        <v>0</v>
      </c>
      <c r="V53" s="5">
        <f t="shared" si="12"/>
        <v>0</v>
      </c>
      <c r="W53" s="5" t="e">
        <f t="shared" si="2"/>
        <v>#DIV/0!</v>
      </c>
      <c r="X53" s="1" t="e">
        <f t="shared" si="4"/>
        <v>#DIV/0!</v>
      </c>
      <c r="Z53" s="1" t="e">
        <f t="shared" si="13"/>
        <v>#DIV/0!</v>
      </c>
      <c r="AA53" s="1" t="e">
        <f t="shared" si="14"/>
        <v>#DIV/0!</v>
      </c>
      <c r="AB53" s="36">
        <f t="shared" si="9"/>
        <v>44962</v>
      </c>
      <c r="AC53" s="33">
        <f t="shared" si="10"/>
        <v>-16</v>
      </c>
      <c r="AD53" s="9">
        <f t="shared" si="11"/>
        <v>4</v>
      </c>
      <c r="AE53" s="1">
        <f>SIGN(AC53)*(ABS(AC53)*60+AD53)+(AC53=0)*AD53</f>
        <v>-964</v>
      </c>
      <c r="AG53" s="1">
        <f>AF55-AF50</f>
        <v>7</v>
      </c>
    </row>
    <row r="54" spans="1:33" ht="15" customHeight="1" x14ac:dyDescent="0.2">
      <c r="A54" s="3">
        <f t="shared" si="7"/>
        <v>44963</v>
      </c>
      <c r="B54" s="6">
        <f t="shared" si="8"/>
        <v>44963</v>
      </c>
      <c r="C54" s="46"/>
      <c r="D54" s="14"/>
      <c r="E54" s="14"/>
      <c r="F54" s="15"/>
      <c r="G54" s="8">
        <f>G53+0.01*(0.2*P55-0.04*(Q57+Q52))</f>
        <v>-14.0176</v>
      </c>
      <c r="H54" s="8">
        <f>H53+0.01*(0.2*M55-0.04*(N57+N52))</f>
        <v>-6.3319999999999999</v>
      </c>
      <c r="I54" s="8">
        <f>I53+0.2*((I58-I53)-360*(I58-I53&gt;0))+(I53+0.2*((I58-I53)-360*(I58-I53&gt;0))&lt;0)*360</f>
        <v>250.93400000000003</v>
      </c>
      <c r="J54" s="9">
        <f>J53+0.2*(J58-J53)</f>
        <v>974.8</v>
      </c>
      <c r="K54" s="33">
        <v>-15</v>
      </c>
      <c r="L54" s="9">
        <v>46</v>
      </c>
      <c r="M54" s="29"/>
      <c r="O54" s="2">
        <f>N57-N52</f>
        <v>-1.9999999999999574</v>
      </c>
      <c r="P54" s="29"/>
      <c r="R54" s="2">
        <f>Q57-Q52</f>
        <v>1.9999999999996021</v>
      </c>
      <c r="S54" s="51"/>
      <c r="T54" s="5">
        <f t="shared" si="0"/>
        <v>-13.165999999999997</v>
      </c>
      <c r="U54" s="5" t="b">
        <f t="shared" si="1"/>
        <v>0</v>
      </c>
      <c r="V54" s="5">
        <f t="shared" si="12"/>
        <v>0</v>
      </c>
      <c r="W54" s="5" t="e">
        <f t="shared" si="2"/>
        <v>#DIV/0!</v>
      </c>
      <c r="X54" s="1" t="e">
        <f t="shared" si="4"/>
        <v>#DIV/0!</v>
      </c>
      <c r="Z54" s="1" t="e">
        <f t="shared" si="13"/>
        <v>#DIV/0!</v>
      </c>
      <c r="AA54" s="1" t="e">
        <f t="shared" si="14"/>
        <v>#DIV/0!</v>
      </c>
      <c r="AB54" s="36">
        <f t="shared" si="9"/>
        <v>44963</v>
      </c>
      <c r="AC54" s="33">
        <f t="shared" si="10"/>
        <v>-15</v>
      </c>
      <c r="AD54" s="39">
        <f t="shared" si="11"/>
        <v>46</v>
      </c>
      <c r="AE54" s="9">
        <f>AE53+(0.2*AF55-0.04*(AG58+AG53))</f>
        <v>-945.68</v>
      </c>
    </row>
    <row r="55" spans="1:33" ht="15" customHeight="1" x14ac:dyDescent="0.2">
      <c r="A55" s="3">
        <f t="shared" si="7"/>
        <v>44964</v>
      </c>
      <c r="B55" s="6">
        <f t="shared" si="8"/>
        <v>44964</v>
      </c>
      <c r="C55" s="46"/>
      <c r="D55" s="14"/>
      <c r="E55" s="14"/>
      <c r="F55" s="15"/>
      <c r="G55" s="8">
        <f>G53+0.01*(0.4*P55-0.06*(Q57+Q52))</f>
        <v>-14.400399999999999</v>
      </c>
      <c r="H55" s="8">
        <f>H53+0.01*(0.4*M55-0.06*(N57+N52))</f>
        <v>-6.3919999999999995</v>
      </c>
      <c r="I55" s="8">
        <f>I53+0.4*((I58-I53)-360*(I58-I53&gt;0))+(I53+0.4*((I58-I53)-360*(I58-I53&gt;0))&lt;0)*360</f>
        <v>237.76800000000003</v>
      </c>
      <c r="J55" s="9">
        <f>J53+0.4*(J58-J53)</f>
        <v>974.6</v>
      </c>
      <c r="K55" s="33">
        <v>-15</v>
      </c>
      <c r="L55" s="9">
        <v>28</v>
      </c>
      <c r="M55" s="29">
        <f>(H58-H53)*100</f>
        <v>-29.000000000000004</v>
      </c>
      <c r="P55" s="29">
        <f>100*(G58-G53)</f>
        <v>-188.99999999999989</v>
      </c>
      <c r="S55" s="50">
        <f>((I58-I53)*100-36000*(I58-I53&gt;0))</f>
        <v>-6583.0000000000009</v>
      </c>
      <c r="T55" s="5">
        <f t="shared" si="0"/>
        <v>-13.165999999999997</v>
      </c>
      <c r="U55" s="5" t="b">
        <f t="shared" si="1"/>
        <v>0</v>
      </c>
      <c r="V55" s="5">
        <f t="shared" si="12"/>
        <v>0</v>
      </c>
      <c r="W55" s="5" t="e">
        <f t="shared" si="2"/>
        <v>#DIV/0!</v>
      </c>
      <c r="X55" s="1" t="e">
        <f t="shared" si="4"/>
        <v>#DIV/0!</v>
      </c>
      <c r="Z55" s="1" t="e">
        <f t="shared" si="13"/>
        <v>#DIV/0!</v>
      </c>
      <c r="AA55" s="1" t="e">
        <f t="shared" si="14"/>
        <v>#DIV/0!</v>
      </c>
      <c r="AB55" s="36">
        <f t="shared" si="9"/>
        <v>44964</v>
      </c>
      <c r="AC55" s="33">
        <f t="shared" si="10"/>
        <v>-15</v>
      </c>
      <c r="AD55" s="9">
        <f t="shared" si="11"/>
        <v>28</v>
      </c>
      <c r="AE55" s="9">
        <f>AE53+(0.4*AF55-0.06*(AG58+AG53))</f>
        <v>-927.12</v>
      </c>
      <c r="AF55" s="1">
        <f>AE58-AE53</f>
        <v>94</v>
      </c>
    </row>
    <row r="56" spans="1:33" ht="15" customHeight="1" x14ac:dyDescent="0.2">
      <c r="A56" s="3">
        <f t="shared" si="7"/>
        <v>44965</v>
      </c>
      <c r="B56" s="6">
        <f t="shared" si="8"/>
        <v>44965</v>
      </c>
      <c r="C56" s="46"/>
      <c r="D56" s="14"/>
      <c r="E56" s="14"/>
      <c r="F56" s="15"/>
      <c r="G56" s="8">
        <f>G53+0.01*(0.6*P55-0.06*(Q57+Q52))</f>
        <v>-14.7784</v>
      </c>
      <c r="H56" s="8">
        <f>H53+0.01*(0.6*M55-0.06*(N57+N52))</f>
        <v>-6.4499999999999993</v>
      </c>
      <c r="I56" s="8">
        <f>I53+0.6*((I58-I53)-360*(I58-I53&gt;0))+(I53+0.6*((I58-I53)-360*(I58-I53&gt;0))&lt;0)*360</f>
        <v>224.60200000000003</v>
      </c>
      <c r="J56" s="9">
        <f>J53+0.6*(J58-J53)</f>
        <v>974.4</v>
      </c>
      <c r="K56" s="33">
        <v>-15</v>
      </c>
      <c r="L56" s="9">
        <v>9</v>
      </c>
      <c r="M56" s="29"/>
      <c r="P56" s="29"/>
      <c r="S56" s="51"/>
      <c r="T56" s="5">
        <f t="shared" si="0"/>
        <v>-13.165999999999997</v>
      </c>
      <c r="U56" s="5" t="b">
        <f t="shared" si="1"/>
        <v>0</v>
      </c>
      <c r="V56" s="5">
        <f t="shared" si="12"/>
        <v>0</v>
      </c>
      <c r="W56" s="5" t="e">
        <f t="shared" si="2"/>
        <v>#DIV/0!</v>
      </c>
      <c r="X56" s="1" t="e">
        <f t="shared" si="4"/>
        <v>#DIV/0!</v>
      </c>
      <c r="Z56" s="1" t="e">
        <f t="shared" si="13"/>
        <v>#DIV/0!</v>
      </c>
      <c r="AA56" s="1" t="e">
        <f t="shared" si="14"/>
        <v>#DIV/0!</v>
      </c>
      <c r="AB56" s="36">
        <f t="shared" si="9"/>
        <v>44965</v>
      </c>
      <c r="AC56" s="33">
        <f t="shared" si="10"/>
        <v>-15</v>
      </c>
      <c r="AD56" s="9">
        <f t="shared" si="11"/>
        <v>9</v>
      </c>
      <c r="AE56" s="9">
        <f>AE53+(0.6*AF55-0.06*(AG58+AG53))</f>
        <v>-908.32</v>
      </c>
    </row>
    <row r="57" spans="1:33" ht="15" customHeight="1" x14ac:dyDescent="0.2">
      <c r="A57" s="3">
        <f t="shared" si="7"/>
        <v>44966</v>
      </c>
      <c r="B57" s="6">
        <f t="shared" si="8"/>
        <v>44966</v>
      </c>
      <c r="C57" s="47"/>
      <c r="D57" s="14"/>
      <c r="E57" s="14"/>
      <c r="F57" s="15"/>
      <c r="G57" s="8">
        <f>G53+0.01*(0.8*P55-0.04*(Q57+Q52))</f>
        <v>-15.1516</v>
      </c>
      <c r="H57" s="8">
        <f>H53+0.01*(0.8*M55-0.04*(N57+N52))</f>
        <v>-6.5059999999999993</v>
      </c>
      <c r="I57" s="8">
        <f>I53+0.8*((I58-I53)-360*(I58-I53&gt;0))+(I53+0.8*((I58-I53)-360*(I58-I53&gt;0))&lt;0)*360</f>
        <v>211.43600000000001</v>
      </c>
      <c r="J57" s="9">
        <f>J53+0.8*(J58-J53)</f>
        <v>974.2</v>
      </c>
      <c r="K57" s="33">
        <v>-14</v>
      </c>
      <c r="L57" s="9">
        <v>50</v>
      </c>
      <c r="M57" s="29"/>
      <c r="N57" s="2">
        <f>M60-M55</f>
        <v>4.0000000000000036</v>
      </c>
      <c r="P57" s="29"/>
      <c r="Q57" s="2">
        <f>P60-P55</f>
        <v>12.999999999999716</v>
      </c>
      <c r="S57" s="51"/>
      <c r="T57" s="5">
        <f t="shared" si="0"/>
        <v>-13.166000000000025</v>
      </c>
      <c r="U57" s="5" t="b">
        <f t="shared" si="1"/>
        <v>0</v>
      </c>
      <c r="V57" s="5">
        <f t="shared" si="12"/>
        <v>0</v>
      </c>
      <c r="W57" s="5" t="e">
        <f t="shared" si="2"/>
        <v>#DIV/0!</v>
      </c>
      <c r="X57" s="1" t="e">
        <f t="shared" si="4"/>
        <v>#DIV/0!</v>
      </c>
      <c r="Z57" s="1" t="e">
        <f t="shared" si="13"/>
        <v>#DIV/0!</v>
      </c>
      <c r="AA57" s="1" t="e">
        <f t="shared" si="14"/>
        <v>#DIV/0!</v>
      </c>
      <c r="AB57" s="36">
        <f t="shared" si="9"/>
        <v>44966</v>
      </c>
      <c r="AC57" s="33">
        <f t="shared" si="10"/>
        <v>-14</v>
      </c>
      <c r="AD57" s="9">
        <f t="shared" si="11"/>
        <v>50</v>
      </c>
      <c r="AE57" s="9">
        <f>AE53+(0.8*AF55-0.04*(AG58+AG53))</f>
        <v>-889.28</v>
      </c>
    </row>
    <row r="58" spans="1:33" ht="15" customHeight="1" x14ac:dyDescent="0.2">
      <c r="A58" s="18">
        <f t="shared" si="7"/>
        <v>44967</v>
      </c>
      <c r="B58" s="6">
        <f t="shared" si="8"/>
        <v>44967</v>
      </c>
      <c r="C58" s="46"/>
      <c r="D58" s="14"/>
      <c r="E58" s="14"/>
      <c r="F58" s="15"/>
      <c r="G58" s="8">
        <v>-15.52</v>
      </c>
      <c r="H58" s="8">
        <v>-6.56</v>
      </c>
      <c r="I58" s="8">
        <v>198.27</v>
      </c>
      <c r="J58" s="9">
        <v>974</v>
      </c>
      <c r="K58" s="33">
        <v>-14</v>
      </c>
      <c r="L58" s="9">
        <v>30</v>
      </c>
      <c r="M58" s="29"/>
      <c r="P58" s="29"/>
      <c r="S58" s="51"/>
      <c r="T58" s="5">
        <f t="shared" si="0"/>
        <v>-13.165999999999997</v>
      </c>
      <c r="U58" s="5" t="b">
        <f t="shared" si="1"/>
        <v>0</v>
      </c>
      <c r="V58" s="5">
        <f t="shared" si="12"/>
        <v>0</v>
      </c>
      <c r="W58" s="5" t="e">
        <f t="shared" si="2"/>
        <v>#DIV/0!</v>
      </c>
      <c r="X58" s="1" t="e">
        <f t="shared" si="4"/>
        <v>#DIV/0!</v>
      </c>
      <c r="Z58" s="1" t="e">
        <f t="shared" si="13"/>
        <v>#DIV/0!</v>
      </c>
      <c r="AA58" s="1" t="e">
        <f t="shared" si="14"/>
        <v>#DIV/0!</v>
      </c>
      <c r="AB58" s="36">
        <f t="shared" si="9"/>
        <v>44967</v>
      </c>
      <c r="AC58" s="33">
        <f t="shared" si="10"/>
        <v>-14</v>
      </c>
      <c r="AD58" s="9">
        <f t="shared" si="11"/>
        <v>30</v>
      </c>
      <c r="AE58" s="1">
        <f>SIGN(AC58)*(ABS(AC58)*60+AD58)+(AC58=0)*AD58</f>
        <v>-870</v>
      </c>
      <c r="AG58" s="1">
        <f>AF60-AF55</f>
        <v>5</v>
      </c>
    </row>
    <row r="59" spans="1:33" ht="15" customHeight="1" x14ac:dyDescent="0.2">
      <c r="A59" s="3">
        <f t="shared" si="7"/>
        <v>44968</v>
      </c>
      <c r="B59" s="6">
        <f t="shared" si="8"/>
        <v>44968</v>
      </c>
      <c r="C59" s="46"/>
      <c r="D59" s="14"/>
      <c r="E59" s="14"/>
      <c r="F59" s="15"/>
      <c r="G59" s="8">
        <f>G58+0.01*(0.2*P60-0.04*(Q62+Q57))</f>
        <v>-15.8832</v>
      </c>
      <c r="H59" s="8">
        <f>H58+0.01*(0.2*M60-0.04*(N62+N57))</f>
        <v>-6.6139999999999999</v>
      </c>
      <c r="I59" s="8">
        <f>I58+0.2*((I63-I58)-360*(I63-I58&gt;0))+(I58+0.2*((I63-I58)-360*(I63-I58&gt;0))&lt;0)*360</f>
        <v>185.102</v>
      </c>
      <c r="J59" s="9">
        <f>J58+0.2*(J63-J58)</f>
        <v>973.8</v>
      </c>
      <c r="K59" s="33">
        <v>-14</v>
      </c>
      <c r="L59" s="9">
        <v>11</v>
      </c>
      <c r="M59" s="29"/>
      <c r="O59" s="2">
        <f>N62-N57</f>
        <v>1.9999999999999574</v>
      </c>
      <c r="P59" s="29"/>
      <c r="R59" s="2">
        <f>Q62-Q57</f>
        <v>2.0000000000005116</v>
      </c>
      <c r="S59" s="51"/>
      <c r="T59" s="5">
        <f t="shared" si="0"/>
        <v>-13.168000000000006</v>
      </c>
      <c r="U59" s="5" t="b">
        <f t="shared" si="1"/>
        <v>0</v>
      </c>
      <c r="V59" s="5">
        <f t="shared" si="12"/>
        <v>0</v>
      </c>
      <c r="W59" s="5" t="e">
        <f t="shared" si="2"/>
        <v>#DIV/0!</v>
      </c>
      <c r="X59" s="1" t="e">
        <f t="shared" si="4"/>
        <v>#DIV/0!</v>
      </c>
      <c r="Z59" s="1" t="e">
        <f t="shared" si="13"/>
        <v>#DIV/0!</v>
      </c>
      <c r="AA59" s="1" t="e">
        <f t="shared" si="14"/>
        <v>#DIV/0!</v>
      </c>
      <c r="AB59" s="36">
        <f t="shared" si="9"/>
        <v>44968</v>
      </c>
      <c r="AC59" s="33">
        <f t="shared" si="10"/>
        <v>-14</v>
      </c>
      <c r="AD59" s="9">
        <f t="shared" si="11"/>
        <v>11</v>
      </c>
      <c r="AE59" s="9">
        <f>AE58+(0.2*AF60-0.04*(AG63+AG58))</f>
        <v>-850.64</v>
      </c>
    </row>
    <row r="60" spans="1:33" ht="15" customHeight="1" x14ac:dyDescent="0.2">
      <c r="A60" s="3">
        <f t="shared" si="7"/>
        <v>44969</v>
      </c>
      <c r="B60" s="6">
        <f t="shared" si="8"/>
        <v>44969</v>
      </c>
      <c r="C60" s="46"/>
      <c r="D60" s="14"/>
      <c r="E60" s="14"/>
      <c r="F60" s="15"/>
      <c r="G60" s="8">
        <f>G58+0.01*(0.4*P60-0.06*(Q62+Q57))</f>
        <v>-16.2408</v>
      </c>
      <c r="H60" s="8">
        <f>H58+0.01*(0.4*M60-0.06*(N62+N57))</f>
        <v>-6.6659999999999995</v>
      </c>
      <c r="I60" s="8">
        <f>I58+0.4*((I63-I58)-360*(I63-I58&gt;0))+(I58+0.4*((I63-I58)-360*(I63-I58&gt;0))&lt;0)*360</f>
        <v>171.934</v>
      </c>
      <c r="J60" s="9">
        <f>J58+0.4*(J63-J58)</f>
        <v>973.6</v>
      </c>
      <c r="K60" s="33">
        <v>-13</v>
      </c>
      <c r="L60" s="9">
        <v>51</v>
      </c>
      <c r="M60" s="29">
        <f>(H63-H58)*100</f>
        <v>-25</v>
      </c>
      <c r="P60" s="29">
        <f>100*(G63-G58)</f>
        <v>-176.00000000000017</v>
      </c>
      <c r="S60" s="50">
        <f>((I63-I58)*100-36000*(I63-I58&gt;0))</f>
        <v>-6584</v>
      </c>
      <c r="T60" s="5">
        <f t="shared" si="0"/>
        <v>-13.168000000000006</v>
      </c>
      <c r="U60" s="5" t="b">
        <f t="shared" si="1"/>
        <v>0</v>
      </c>
      <c r="V60" s="5">
        <f t="shared" si="12"/>
        <v>0</v>
      </c>
      <c r="W60" s="5" t="e">
        <f t="shared" si="2"/>
        <v>#DIV/0!</v>
      </c>
      <c r="X60" s="1" t="e">
        <f t="shared" si="4"/>
        <v>#DIV/0!</v>
      </c>
      <c r="Z60" s="1" t="e">
        <f t="shared" si="13"/>
        <v>#DIV/0!</v>
      </c>
      <c r="AA60" s="1" t="e">
        <f t="shared" si="14"/>
        <v>#DIV/0!</v>
      </c>
      <c r="AB60" s="36">
        <f t="shared" si="9"/>
        <v>44969</v>
      </c>
      <c r="AC60" s="33">
        <f t="shared" si="10"/>
        <v>-13</v>
      </c>
      <c r="AD60" s="39">
        <f t="shared" si="11"/>
        <v>51</v>
      </c>
      <c r="AE60" s="9">
        <f>AE58+(0.4*AF60-0.06*(AG63+AG58))</f>
        <v>-831.06</v>
      </c>
      <c r="AF60" s="1">
        <f>AE63-AE58</f>
        <v>99</v>
      </c>
    </row>
    <row r="61" spans="1:33" ht="15" customHeight="1" x14ac:dyDescent="0.2">
      <c r="A61" s="3">
        <f t="shared" si="7"/>
        <v>44970</v>
      </c>
      <c r="B61" s="6">
        <f t="shared" si="8"/>
        <v>44970</v>
      </c>
      <c r="C61" s="46"/>
      <c r="D61" s="14"/>
      <c r="E61" s="14"/>
      <c r="F61" s="15"/>
      <c r="G61" s="8">
        <f>G58+0.01*(0.6*P60-0.06*(Q62+Q57))</f>
        <v>-16.5928</v>
      </c>
      <c r="H61" s="8">
        <f>H58+0.01*(0.6*M60-0.06*(N62+N57))</f>
        <v>-6.7159999999999993</v>
      </c>
      <c r="I61" s="8">
        <f>I58+0.6*((I63-I58)-360*(I63-I58&gt;0))+(I58+0.6*((I63-I58)-360*(I63-I58&gt;0))&lt;0)*360</f>
        <v>158.76600000000002</v>
      </c>
      <c r="J61" s="9">
        <f>J58+0.6*(J63-J58)</f>
        <v>973.4</v>
      </c>
      <c r="K61" s="33">
        <v>-13</v>
      </c>
      <c r="L61" s="9">
        <v>31</v>
      </c>
      <c r="M61" s="29"/>
      <c r="P61" s="29"/>
      <c r="S61" s="51"/>
      <c r="T61" s="5">
        <f t="shared" si="0"/>
        <v>-13.167999999999978</v>
      </c>
      <c r="U61" s="5" t="b">
        <f t="shared" si="1"/>
        <v>0</v>
      </c>
      <c r="V61" s="5">
        <f t="shared" si="12"/>
        <v>0</v>
      </c>
      <c r="W61" s="5" t="e">
        <f t="shared" si="2"/>
        <v>#DIV/0!</v>
      </c>
      <c r="X61" s="1" t="e">
        <f t="shared" si="4"/>
        <v>#DIV/0!</v>
      </c>
      <c r="Z61" s="1" t="e">
        <f t="shared" si="13"/>
        <v>#DIV/0!</v>
      </c>
      <c r="AA61" s="1" t="e">
        <f t="shared" si="14"/>
        <v>#DIV/0!</v>
      </c>
      <c r="AB61" s="36">
        <f t="shared" si="9"/>
        <v>44970</v>
      </c>
      <c r="AC61" s="33">
        <f t="shared" si="10"/>
        <v>-13</v>
      </c>
      <c r="AD61" s="39">
        <f t="shared" si="11"/>
        <v>31</v>
      </c>
      <c r="AE61" s="9">
        <f>AE58+(0.6*AF60-0.06*(AG63+AG58))</f>
        <v>-811.26</v>
      </c>
    </row>
    <row r="62" spans="1:33" ht="15" customHeight="1" x14ac:dyDescent="0.2">
      <c r="A62" s="3">
        <f t="shared" si="7"/>
        <v>44971</v>
      </c>
      <c r="B62" s="6">
        <f t="shared" si="8"/>
        <v>44971</v>
      </c>
      <c r="C62" s="46"/>
      <c r="D62" s="14"/>
      <c r="E62" s="14"/>
      <c r="F62" s="15"/>
      <c r="G62" s="8">
        <f>G58+0.01*(0.8*P60-0.04*(Q62+Q57))</f>
        <v>-16.9392</v>
      </c>
      <c r="H62" s="8">
        <f>H58+0.01*(0.8*M60-0.04*(N62+N57))</f>
        <v>-6.7639999999999993</v>
      </c>
      <c r="I62" s="8">
        <f>I58+0.8*((I63-I58)-360*(I63-I58&gt;0))+(I58+0.8*((I63-I58)-360*(I63-I58&gt;0))&lt;0)*360</f>
        <v>145.59800000000001</v>
      </c>
      <c r="J62" s="9">
        <f>J58+0.8*(J63-J58)</f>
        <v>973.2</v>
      </c>
      <c r="K62" s="33">
        <v>-13</v>
      </c>
      <c r="L62" s="9">
        <v>11</v>
      </c>
      <c r="M62" s="29"/>
      <c r="N62" s="2">
        <f>M65-M60</f>
        <v>5.9999999999999609</v>
      </c>
      <c r="P62" s="29"/>
      <c r="Q62" s="2">
        <f>P65-P60</f>
        <v>15.000000000000227</v>
      </c>
      <c r="S62" s="51"/>
      <c r="T62" s="5">
        <f t="shared" si="0"/>
        <v>-13.168000000000006</v>
      </c>
      <c r="U62" s="5" t="b">
        <f t="shared" si="1"/>
        <v>0</v>
      </c>
      <c r="V62" s="5">
        <f t="shared" si="12"/>
        <v>0</v>
      </c>
      <c r="W62" s="5" t="e">
        <f t="shared" si="2"/>
        <v>#DIV/0!</v>
      </c>
      <c r="X62" s="1" t="e">
        <f t="shared" si="4"/>
        <v>#DIV/0!</v>
      </c>
      <c r="Z62" s="1" t="e">
        <f t="shared" si="13"/>
        <v>#DIV/0!</v>
      </c>
      <c r="AA62" s="1" t="e">
        <f t="shared" si="14"/>
        <v>#DIV/0!</v>
      </c>
      <c r="AB62" s="36">
        <f t="shared" si="9"/>
        <v>44971</v>
      </c>
      <c r="AC62" s="33">
        <f t="shared" si="10"/>
        <v>-13</v>
      </c>
      <c r="AD62" s="9">
        <f t="shared" si="11"/>
        <v>11</v>
      </c>
      <c r="AE62" s="9">
        <f>AE58+(0.8*AF60-0.04*(AG63+AG58))</f>
        <v>-791.24</v>
      </c>
    </row>
    <row r="63" spans="1:33" ht="15" customHeight="1" x14ac:dyDescent="0.2">
      <c r="A63" s="18">
        <f t="shared" si="7"/>
        <v>44972</v>
      </c>
      <c r="B63" s="6">
        <f t="shared" si="8"/>
        <v>44972</v>
      </c>
      <c r="C63" s="46"/>
      <c r="D63" s="14"/>
      <c r="E63" s="14"/>
      <c r="F63" s="15"/>
      <c r="G63" s="8">
        <v>-17.28</v>
      </c>
      <c r="H63" s="8">
        <v>-6.81</v>
      </c>
      <c r="I63" s="8">
        <v>132.43</v>
      </c>
      <c r="J63" s="9">
        <v>973</v>
      </c>
      <c r="K63" s="33">
        <v>-12</v>
      </c>
      <c r="L63" s="9">
        <v>51</v>
      </c>
      <c r="M63" s="29"/>
      <c r="P63" s="29"/>
      <c r="S63" s="51"/>
      <c r="T63" s="5">
        <f t="shared" si="0"/>
        <v>-13.168000000000006</v>
      </c>
      <c r="U63" s="5" t="b">
        <f t="shared" si="1"/>
        <v>0</v>
      </c>
      <c r="V63" s="5">
        <f t="shared" si="12"/>
        <v>0</v>
      </c>
      <c r="W63" s="5" t="e">
        <f t="shared" si="2"/>
        <v>#DIV/0!</v>
      </c>
      <c r="X63" s="1" t="e">
        <f t="shared" si="4"/>
        <v>#DIV/0!</v>
      </c>
      <c r="Z63" s="1" t="e">
        <f t="shared" si="13"/>
        <v>#DIV/0!</v>
      </c>
      <c r="AA63" s="1" t="e">
        <f t="shared" si="14"/>
        <v>#DIV/0!</v>
      </c>
      <c r="AB63" s="36">
        <f t="shared" si="9"/>
        <v>44972</v>
      </c>
      <c r="AC63" s="33">
        <f t="shared" si="10"/>
        <v>-12</v>
      </c>
      <c r="AD63" s="9">
        <f t="shared" si="11"/>
        <v>51</v>
      </c>
      <c r="AE63" s="1">
        <f>SIGN(AC63)*(ABS(AC63)*60+AD63)+(AC63=0)*AD63</f>
        <v>-771</v>
      </c>
      <c r="AG63" s="1">
        <f>AF65-AF60</f>
        <v>6</v>
      </c>
    </row>
    <row r="64" spans="1:33" ht="15" customHeight="1" x14ac:dyDescent="0.2">
      <c r="A64" s="3">
        <f t="shared" si="7"/>
        <v>44973</v>
      </c>
      <c r="B64" s="6">
        <f t="shared" si="8"/>
        <v>44973</v>
      </c>
      <c r="C64" s="46"/>
      <c r="D64" s="14"/>
      <c r="E64" s="14"/>
      <c r="F64" s="15"/>
      <c r="G64" s="8">
        <f>G63+0.01*(0.2*P65-0.04*(Q67+Q62))</f>
        <v>-17.613600000000002</v>
      </c>
      <c r="H64" s="8">
        <f>H63+0.01*(0.2*M65-0.04*(N67+N62))</f>
        <v>-6.8523999999999994</v>
      </c>
      <c r="I64" s="8">
        <f>I63+0.2*((I68-I63)-360*(I68-I63&gt;0))+(I63+0.2*((I68-I63)-360*(I68-I63&gt;0))&lt;0)*360</f>
        <v>119.262</v>
      </c>
      <c r="J64" s="9">
        <f>J63+0.2*(J68-J63)</f>
        <v>972.8</v>
      </c>
      <c r="K64" s="33">
        <v>-12</v>
      </c>
      <c r="L64" s="9">
        <v>30</v>
      </c>
      <c r="M64" s="29"/>
      <c r="O64" s="2">
        <f>N67-N62</f>
        <v>-0.99999999999988987</v>
      </c>
      <c r="P64" s="29"/>
      <c r="R64" s="2">
        <f>Q67-Q62</f>
        <v>-1.0000000000001705</v>
      </c>
      <c r="S64" s="51"/>
      <c r="T64" s="5">
        <f t="shared" si="0"/>
        <v>-13.168000000000006</v>
      </c>
      <c r="U64" s="5" t="b">
        <f t="shared" si="1"/>
        <v>0</v>
      </c>
      <c r="V64" s="5">
        <f t="shared" si="12"/>
        <v>0</v>
      </c>
      <c r="W64" s="5" t="e">
        <f t="shared" si="2"/>
        <v>#DIV/0!</v>
      </c>
      <c r="X64" s="1" t="e">
        <f t="shared" si="4"/>
        <v>#DIV/0!</v>
      </c>
      <c r="Z64" s="1" t="e">
        <f t="shared" si="13"/>
        <v>#DIV/0!</v>
      </c>
      <c r="AA64" s="1" t="e">
        <f t="shared" si="14"/>
        <v>#DIV/0!</v>
      </c>
      <c r="AB64" s="36">
        <f t="shared" si="9"/>
        <v>44973</v>
      </c>
      <c r="AC64" s="33">
        <f t="shared" si="10"/>
        <v>-12</v>
      </c>
      <c r="AD64" s="9">
        <f t="shared" si="11"/>
        <v>30</v>
      </c>
      <c r="AE64" s="9">
        <f>AE63+(0.2*AF65-0.04*(AG68+AG63))</f>
        <v>-750.44</v>
      </c>
    </row>
    <row r="65" spans="1:33" ht="15" customHeight="1" x14ac:dyDescent="0.2">
      <c r="A65" s="3">
        <f t="shared" si="7"/>
        <v>44974</v>
      </c>
      <c r="B65" s="6">
        <f t="shared" si="8"/>
        <v>44974</v>
      </c>
      <c r="C65" s="46"/>
      <c r="D65" s="14"/>
      <c r="E65" s="14"/>
      <c r="F65" s="15"/>
      <c r="G65" s="8">
        <f>G63+0.01*(0.4*P65-0.06*(Q67+Q62))</f>
        <v>-17.941400000000002</v>
      </c>
      <c r="H65" s="8">
        <f>H63+0.01*(0.4*M65-0.06*(N67+N62))</f>
        <v>-6.8925999999999998</v>
      </c>
      <c r="I65" s="8">
        <f>I63+0.4*((I68-I63)-360*(I68-I63&gt;0))+(I63+0.4*((I68-I63)-360*(I68-I63&gt;0))&lt;0)*360</f>
        <v>106.09400000000001</v>
      </c>
      <c r="J65" s="9">
        <f>J63+0.4*(J68-J63)</f>
        <v>972.6</v>
      </c>
      <c r="K65" s="33">
        <v>-12</v>
      </c>
      <c r="L65" s="9">
        <v>9</v>
      </c>
      <c r="M65" s="29">
        <f>(H68-H63)*100</f>
        <v>-19.000000000000039</v>
      </c>
      <c r="P65" s="29">
        <f>100*(G68-G63)</f>
        <v>-160.99999999999994</v>
      </c>
      <c r="S65" s="50">
        <f>((I68-I63)*100-36000*(I68-I63&gt;0))</f>
        <v>-6584</v>
      </c>
      <c r="T65" s="5">
        <f t="shared" si="0"/>
        <v>-13.167999999999992</v>
      </c>
      <c r="U65" s="5" t="b">
        <f t="shared" si="1"/>
        <v>0</v>
      </c>
      <c r="V65" s="5">
        <f t="shared" si="12"/>
        <v>0</v>
      </c>
      <c r="W65" s="5" t="e">
        <f t="shared" si="2"/>
        <v>#DIV/0!</v>
      </c>
      <c r="X65" s="1" t="e">
        <f t="shared" si="4"/>
        <v>#DIV/0!</v>
      </c>
      <c r="Z65" s="1" t="e">
        <f t="shared" si="13"/>
        <v>#DIV/0!</v>
      </c>
      <c r="AA65" s="1" t="e">
        <f t="shared" si="14"/>
        <v>#DIV/0!</v>
      </c>
      <c r="AB65" s="36">
        <f t="shared" si="9"/>
        <v>44974</v>
      </c>
      <c r="AC65" s="33">
        <f t="shared" si="10"/>
        <v>-12</v>
      </c>
      <c r="AD65" s="9">
        <f t="shared" si="11"/>
        <v>9</v>
      </c>
      <c r="AE65" s="9">
        <f>AE63+(0.4*AF65-0.06*(AG68+AG63))</f>
        <v>-729.66</v>
      </c>
      <c r="AF65" s="1">
        <f>AE68-AE63</f>
        <v>105</v>
      </c>
    </row>
    <row r="66" spans="1:33" ht="15" customHeight="1" x14ac:dyDescent="0.2">
      <c r="A66" s="3">
        <f t="shared" si="7"/>
        <v>44975</v>
      </c>
      <c r="B66" s="6">
        <f t="shared" si="8"/>
        <v>44975</v>
      </c>
      <c r="C66" s="46"/>
      <c r="D66" s="14"/>
      <c r="E66" s="14"/>
      <c r="F66" s="15"/>
      <c r="G66" s="8">
        <f>G63+0.01*(0.6*P65-0.06*(Q67+Q62))</f>
        <v>-18.263400000000001</v>
      </c>
      <c r="H66" s="8">
        <f>H63+0.01*(0.6*M65-0.06*(N67+N62))</f>
        <v>-6.9306000000000001</v>
      </c>
      <c r="I66" s="8">
        <f>I63+0.6*((I68-I63)-360*(I68-I63&gt;0))+(I63+0.6*((I68-I63)-360*(I68-I63&gt;0))&lt;0)*360</f>
        <v>92.926000000000016</v>
      </c>
      <c r="J66" s="9">
        <f>J63+0.6*(J68-J63)</f>
        <v>972.4</v>
      </c>
      <c r="K66" s="33">
        <v>-11</v>
      </c>
      <c r="L66" s="9">
        <v>48</v>
      </c>
      <c r="M66" s="29"/>
      <c r="P66" s="29"/>
      <c r="S66" s="51"/>
      <c r="T66" s="5">
        <f t="shared" si="0"/>
        <v>-13.167999999999992</v>
      </c>
      <c r="U66" s="5" t="b">
        <f t="shared" si="1"/>
        <v>0</v>
      </c>
      <c r="V66" s="5">
        <f t="shared" si="12"/>
        <v>0</v>
      </c>
      <c r="W66" s="5" t="e">
        <f t="shared" si="2"/>
        <v>#DIV/0!</v>
      </c>
      <c r="X66" s="1" t="e">
        <f t="shared" si="4"/>
        <v>#DIV/0!</v>
      </c>
      <c r="Z66" s="1" t="e">
        <f t="shared" si="13"/>
        <v>#DIV/0!</v>
      </c>
      <c r="AA66" s="1" t="e">
        <f t="shared" si="14"/>
        <v>#DIV/0!</v>
      </c>
      <c r="AB66" s="36">
        <f t="shared" si="9"/>
        <v>44975</v>
      </c>
      <c r="AC66" s="33">
        <f t="shared" si="10"/>
        <v>-11</v>
      </c>
      <c r="AD66" s="9">
        <f t="shared" si="11"/>
        <v>48</v>
      </c>
      <c r="AE66" s="9">
        <f>AE63+(0.6*AF65-0.06*(AG68+AG63))</f>
        <v>-708.66</v>
      </c>
    </row>
    <row r="67" spans="1:33" ht="15" customHeight="1" x14ac:dyDescent="0.2">
      <c r="A67" s="3">
        <f t="shared" si="7"/>
        <v>44976</v>
      </c>
      <c r="B67" s="6">
        <f t="shared" si="8"/>
        <v>44976</v>
      </c>
      <c r="C67" s="47"/>
      <c r="D67" s="14"/>
      <c r="E67" s="14"/>
      <c r="F67" s="15"/>
      <c r="G67" s="8">
        <f>G63+0.01*(0.8*P65-0.04*(Q67+Q62))</f>
        <v>-18.579599999999999</v>
      </c>
      <c r="H67" s="8">
        <f>H63+0.01*(0.8*M65-0.04*(N67+N62))</f>
        <v>-6.9664000000000001</v>
      </c>
      <c r="I67" s="8">
        <f>I63+0.8*((I68-I63)-360*(I68-I63&gt;0))+(I63+0.8*((I68-I63)-360*(I68-I63&gt;0))&lt;0)*360</f>
        <v>79.75800000000001</v>
      </c>
      <c r="J67" s="9">
        <f>J63+0.8*(J68-J63)</f>
        <v>972.2</v>
      </c>
      <c r="K67" s="33">
        <v>-11</v>
      </c>
      <c r="L67" s="9">
        <v>27</v>
      </c>
      <c r="M67" s="29"/>
      <c r="N67" s="2">
        <f>M70-M65</f>
        <v>5.0000000000000711</v>
      </c>
      <c r="P67" s="29"/>
      <c r="Q67" s="2">
        <f>P70-P65</f>
        <v>14.000000000000057</v>
      </c>
      <c r="S67" s="51"/>
      <c r="T67" s="5">
        <f t="shared" ref="T67:T130" si="15">I67-I66</f>
        <v>-13.168000000000006</v>
      </c>
      <c r="U67" s="5" t="b">
        <f t="shared" ref="U67:U130" si="16">(I67-I66&gt;0)</f>
        <v>0</v>
      </c>
      <c r="V67" s="5">
        <f t="shared" si="12"/>
        <v>0</v>
      </c>
      <c r="W67" s="5" t="e">
        <f t="shared" ref="W67:W130" si="17">-((I67-360)/V67*24-9)</f>
        <v>#DIV/0!</v>
      </c>
      <c r="X67" s="1" t="e">
        <f t="shared" si="4"/>
        <v>#DIV/0!</v>
      </c>
      <c r="Z67" s="1" t="e">
        <f t="shared" si="13"/>
        <v>#DIV/0!</v>
      </c>
      <c r="AA67" s="1" t="e">
        <f t="shared" si="14"/>
        <v>#DIV/0!</v>
      </c>
      <c r="AB67" s="36">
        <f t="shared" si="9"/>
        <v>44976</v>
      </c>
      <c r="AC67" s="33">
        <f t="shared" si="10"/>
        <v>-11</v>
      </c>
      <c r="AD67" s="9">
        <f t="shared" si="11"/>
        <v>27</v>
      </c>
      <c r="AE67" s="9">
        <f>AE63+(0.8*AF65-0.04*(AG68+AG63))</f>
        <v>-687.44</v>
      </c>
    </row>
    <row r="68" spans="1:33" ht="15" customHeight="1" x14ac:dyDescent="0.2">
      <c r="A68" s="18">
        <f t="shared" si="7"/>
        <v>44977</v>
      </c>
      <c r="B68" s="6">
        <f t="shared" si="8"/>
        <v>44977</v>
      </c>
      <c r="C68" s="46"/>
      <c r="D68" s="14"/>
      <c r="E68" s="14"/>
      <c r="F68" s="15"/>
      <c r="G68" s="8">
        <v>-18.89</v>
      </c>
      <c r="H68" s="8">
        <v>-7</v>
      </c>
      <c r="I68" s="8">
        <v>66.59</v>
      </c>
      <c r="J68" s="9">
        <v>972</v>
      </c>
      <c r="K68" s="33">
        <v>-11</v>
      </c>
      <c r="L68" s="9">
        <v>6</v>
      </c>
      <c r="M68" s="29"/>
      <c r="P68" s="29"/>
      <c r="S68" s="51"/>
      <c r="T68" s="5">
        <f t="shared" si="15"/>
        <v>-13.168000000000006</v>
      </c>
      <c r="U68" s="5" t="b">
        <f t="shared" si="16"/>
        <v>0</v>
      </c>
      <c r="V68" s="5">
        <f t="shared" si="12"/>
        <v>0</v>
      </c>
      <c r="W68" s="5" t="e">
        <f t="shared" si="17"/>
        <v>#DIV/0!</v>
      </c>
      <c r="X68" s="1" t="e">
        <f t="shared" ref="X68:X131" si="18">(W68&lt;0)*(W68+24)+(W68&gt;=0)*W68</f>
        <v>#DIV/0!</v>
      </c>
      <c r="Z68" s="1" t="e">
        <f t="shared" si="13"/>
        <v>#DIV/0!</v>
      </c>
      <c r="AA68" s="1" t="e">
        <f t="shared" si="14"/>
        <v>#DIV/0!</v>
      </c>
      <c r="AB68" s="36">
        <f t="shared" si="9"/>
        <v>44977</v>
      </c>
      <c r="AC68" s="33">
        <f t="shared" si="10"/>
        <v>-11</v>
      </c>
      <c r="AD68" s="9">
        <f t="shared" si="11"/>
        <v>6</v>
      </c>
      <c r="AE68" s="1">
        <f>SIGN(AC68)*(ABS(AC68)*60+AD68)+(AC68=0)*AD68</f>
        <v>-666</v>
      </c>
      <c r="AG68" s="1">
        <f>AF70-AF65</f>
        <v>5</v>
      </c>
    </row>
    <row r="69" spans="1:33" ht="15" customHeight="1" x14ac:dyDescent="0.2">
      <c r="A69" s="3">
        <f t="shared" ref="A69:A132" si="19">A68+1</f>
        <v>44978</v>
      </c>
      <c r="B69" s="6">
        <f t="shared" ref="B69:B132" si="20">A68+1</f>
        <v>44978</v>
      </c>
      <c r="C69" s="46"/>
      <c r="D69" s="14"/>
      <c r="E69" s="14"/>
      <c r="F69" s="15"/>
      <c r="G69" s="8">
        <f>G68+0.01*(0.2*P70-0.04*(Q72+Q67))</f>
        <v>-19.195599999999999</v>
      </c>
      <c r="H69" s="8">
        <f>H68+0.01*(0.2*M70-0.04*(N72+N67))</f>
        <v>-7.032</v>
      </c>
      <c r="I69" s="8">
        <f>I68+0.2*((I73-I68)-360*(I73-I68&gt;0))+(I68+0.2*((I73-I68)-360*(I73-I68&gt;0))&lt;0)*360</f>
        <v>53.42</v>
      </c>
      <c r="J69" s="9">
        <f>J68+0.2*(J73-J68)</f>
        <v>971.8</v>
      </c>
      <c r="K69" s="33">
        <v>-10</v>
      </c>
      <c r="L69" s="9">
        <v>44</v>
      </c>
      <c r="M69" s="29"/>
      <c r="O69" s="2">
        <f>N72-N67</f>
        <v>-1.7763568394002505E-13</v>
      </c>
      <c r="P69" s="29"/>
      <c r="R69" s="2">
        <f>Q72-Q67</f>
        <v>0.99999999999980105</v>
      </c>
      <c r="S69" s="51"/>
      <c r="T69" s="5">
        <f t="shared" si="15"/>
        <v>-13.170000000000002</v>
      </c>
      <c r="U69" s="5" t="b">
        <f t="shared" si="16"/>
        <v>0</v>
      </c>
      <c r="V69" s="5">
        <f t="shared" si="12"/>
        <v>0</v>
      </c>
      <c r="W69" s="5" t="e">
        <f t="shared" si="17"/>
        <v>#DIV/0!</v>
      </c>
      <c r="X69" s="1" t="e">
        <f t="shared" si="18"/>
        <v>#DIV/0!</v>
      </c>
      <c r="Z69" s="1" t="e">
        <f t="shared" si="13"/>
        <v>#DIV/0!</v>
      </c>
      <c r="AA69" s="1" t="e">
        <f t="shared" si="14"/>
        <v>#DIV/0!</v>
      </c>
      <c r="AB69" s="36">
        <f t="shared" ref="AB69:AB132" si="21">AB68+1</f>
        <v>44978</v>
      </c>
      <c r="AC69" s="33">
        <f t="shared" si="10"/>
        <v>-10</v>
      </c>
      <c r="AD69" s="39">
        <f t="shared" si="11"/>
        <v>44</v>
      </c>
      <c r="AE69" s="9">
        <f>AE68+(0.2*AF70-0.04*(AG73+AG68))</f>
        <v>-644.32000000000005</v>
      </c>
    </row>
    <row r="70" spans="1:33" ht="15" customHeight="1" x14ac:dyDescent="0.2">
      <c r="A70" s="3">
        <f t="shared" si="19"/>
        <v>44979</v>
      </c>
      <c r="B70" s="6">
        <f t="shared" si="20"/>
        <v>44979</v>
      </c>
      <c r="C70" s="46"/>
      <c r="D70" s="14"/>
      <c r="E70" s="14"/>
      <c r="F70" s="15"/>
      <c r="G70" s="8">
        <f>G68+0.01*(0.4*P70-0.06*(Q72+Q67))</f>
        <v>-19.4954</v>
      </c>
      <c r="H70" s="8">
        <f>H68+0.01*(0.4*M70-0.06*(N72+N67))</f>
        <v>-7.0620000000000003</v>
      </c>
      <c r="I70" s="8">
        <f>I68+0.4*((I73-I68)-360*(I73-I68&gt;0))+(I68+0.4*((I73-I68)-360*(I73-I68&gt;0))&lt;0)*360</f>
        <v>40.25</v>
      </c>
      <c r="J70" s="9">
        <f>J68+0.4*(J73-J68)</f>
        <v>971.6</v>
      </c>
      <c r="K70" s="33">
        <v>-10</v>
      </c>
      <c r="L70" s="9">
        <v>22</v>
      </c>
      <c r="M70" s="29">
        <f>(H73-H68)*100</f>
        <v>-13.999999999999968</v>
      </c>
      <c r="P70" s="29">
        <f>100*(G73-G68)</f>
        <v>-146.99999999999989</v>
      </c>
      <c r="S70" s="50">
        <f>((I73-I68)*100-36000*(I73-I68&gt;0))</f>
        <v>-6585.0000000000009</v>
      </c>
      <c r="T70" s="5">
        <f t="shared" si="15"/>
        <v>-13.170000000000002</v>
      </c>
      <c r="U70" s="5" t="b">
        <f t="shared" si="16"/>
        <v>0</v>
      </c>
      <c r="V70" s="5">
        <f t="shared" si="12"/>
        <v>0</v>
      </c>
      <c r="W70" s="5" t="e">
        <f t="shared" si="17"/>
        <v>#DIV/0!</v>
      </c>
      <c r="X70" s="1" t="e">
        <f t="shared" si="18"/>
        <v>#DIV/0!</v>
      </c>
      <c r="Z70" s="1" t="e">
        <f t="shared" si="13"/>
        <v>#DIV/0!</v>
      </c>
      <c r="AA70" s="1" t="e">
        <f t="shared" si="14"/>
        <v>#DIV/0!</v>
      </c>
      <c r="AB70" s="36">
        <f t="shared" si="21"/>
        <v>44979</v>
      </c>
      <c r="AC70" s="33">
        <f t="shared" si="10"/>
        <v>-10</v>
      </c>
      <c r="AD70" s="9">
        <f t="shared" si="11"/>
        <v>22</v>
      </c>
      <c r="AE70" s="9">
        <f>AE68+(0.4*AF70-0.06*(AG73+AG68))</f>
        <v>-622.48</v>
      </c>
      <c r="AF70" s="1">
        <f>AE73-AE68</f>
        <v>110</v>
      </c>
    </row>
    <row r="71" spans="1:33" ht="15" customHeight="1" x14ac:dyDescent="0.2">
      <c r="A71" s="3">
        <f t="shared" si="19"/>
        <v>44980</v>
      </c>
      <c r="B71" s="6">
        <f t="shared" si="20"/>
        <v>44980</v>
      </c>
      <c r="C71" s="46"/>
      <c r="D71" s="14"/>
      <c r="E71" s="14"/>
      <c r="F71" s="15"/>
      <c r="G71" s="8">
        <f>G68+0.01*(0.6*P70-0.06*(Q72+Q67))</f>
        <v>-19.789400000000001</v>
      </c>
      <c r="H71" s="8">
        <f>H68+0.01*(0.6*M70-0.06*(N72+N67))</f>
        <v>-7.09</v>
      </c>
      <c r="I71" s="8">
        <f>I68+0.6*((I73-I68)-360*(I73-I68&gt;0))+(I68+0.6*((I73-I68)-360*(I73-I68&gt;0))&lt;0)*360</f>
        <v>27.08</v>
      </c>
      <c r="J71" s="9">
        <f>J68+0.6*(J73-J68)</f>
        <v>971.4</v>
      </c>
      <c r="K71" s="33">
        <v>-10</v>
      </c>
      <c r="L71" s="9">
        <v>1</v>
      </c>
      <c r="M71" s="29"/>
      <c r="P71" s="29"/>
      <c r="S71" s="51"/>
      <c r="T71" s="5">
        <f t="shared" si="15"/>
        <v>-13.170000000000002</v>
      </c>
      <c r="U71" s="5" t="b">
        <f t="shared" si="16"/>
        <v>0</v>
      </c>
      <c r="V71" s="5">
        <f t="shared" si="12"/>
        <v>0</v>
      </c>
      <c r="W71" s="5" t="e">
        <f t="shared" si="17"/>
        <v>#DIV/0!</v>
      </c>
      <c r="X71" s="1" t="e">
        <f t="shared" si="18"/>
        <v>#DIV/0!</v>
      </c>
      <c r="Z71" s="1" t="e">
        <f t="shared" si="13"/>
        <v>#DIV/0!</v>
      </c>
      <c r="AA71" s="1" t="e">
        <f t="shared" si="14"/>
        <v>#DIV/0!</v>
      </c>
      <c r="AB71" s="36">
        <f t="shared" si="21"/>
        <v>44980</v>
      </c>
      <c r="AC71" s="33">
        <f t="shared" si="10"/>
        <v>-10</v>
      </c>
      <c r="AD71" s="9">
        <f t="shared" si="11"/>
        <v>1</v>
      </c>
      <c r="AE71" s="9">
        <f>AE68+(0.6*AF70-0.06*(AG73+AG68))</f>
        <v>-600.48</v>
      </c>
    </row>
    <row r="72" spans="1:33" ht="15" customHeight="1" x14ac:dyDescent="0.2">
      <c r="A72" s="3">
        <f t="shared" si="19"/>
        <v>44981</v>
      </c>
      <c r="B72" s="6">
        <f t="shared" si="20"/>
        <v>44981</v>
      </c>
      <c r="C72" s="46"/>
      <c r="D72" s="14"/>
      <c r="E72" s="14"/>
      <c r="F72" s="15"/>
      <c r="G72" s="8">
        <f>G68+0.01*(0.8*P70-0.04*(Q72+Q67))</f>
        <v>-20.0776</v>
      </c>
      <c r="H72" s="8">
        <f>H68+0.01*(0.8*M70-0.04*(N72+N67))</f>
        <v>-7.1159999999999997</v>
      </c>
      <c r="I72" s="8">
        <f>I68+0.8*((I73-I68)-360*(I73-I68&gt;0))+(I68+0.8*((I73-I68)-360*(I73-I68&gt;0))&lt;0)*360</f>
        <v>13.909999999999997</v>
      </c>
      <c r="J72" s="9">
        <f>J68+0.8*(J73-J68)</f>
        <v>971.2</v>
      </c>
      <c r="K72" s="33">
        <v>-9</v>
      </c>
      <c r="L72" s="9">
        <v>38</v>
      </c>
      <c r="M72" s="29"/>
      <c r="N72" s="2">
        <f>M75-M70</f>
        <v>4.9999999999998934</v>
      </c>
      <c r="P72" s="29"/>
      <c r="Q72" s="2">
        <f>P75-P70</f>
        <v>14.999999999999858</v>
      </c>
      <c r="S72" s="51"/>
      <c r="T72" s="5">
        <f t="shared" si="15"/>
        <v>-13.170000000000002</v>
      </c>
      <c r="U72" s="5" t="b">
        <f t="shared" si="16"/>
        <v>0</v>
      </c>
      <c r="V72" s="5">
        <f t="shared" si="12"/>
        <v>0</v>
      </c>
      <c r="W72" s="5" t="e">
        <f t="shared" si="17"/>
        <v>#DIV/0!</v>
      </c>
      <c r="X72" s="1" t="e">
        <f t="shared" si="18"/>
        <v>#DIV/0!</v>
      </c>
      <c r="Z72" s="1" t="e">
        <f t="shared" si="13"/>
        <v>#DIV/0!</v>
      </c>
      <c r="AA72" s="1" t="e">
        <f t="shared" si="14"/>
        <v>#DIV/0!</v>
      </c>
      <c r="AB72" s="36">
        <f t="shared" si="21"/>
        <v>44981</v>
      </c>
      <c r="AC72" s="33">
        <f t="shared" si="10"/>
        <v>-9</v>
      </c>
      <c r="AD72" s="9">
        <f t="shared" si="11"/>
        <v>38</v>
      </c>
      <c r="AE72" s="9">
        <f>AE68+(0.8*AF70-0.04*(AG73+AG68))</f>
        <v>-578.31999999999994</v>
      </c>
    </row>
    <row r="73" spans="1:33" ht="15" customHeight="1" x14ac:dyDescent="0.2">
      <c r="A73" s="18">
        <f t="shared" si="19"/>
        <v>44982</v>
      </c>
      <c r="B73" s="6">
        <f t="shared" si="20"/>
        <v>44982</v>
      </c>
      <c r="C73" s="46">
        <v>2268</v>
      </c>
      <c r="D73" s="14"/>
      <c r="E73" s="14"/>
      <c r="F73" s="15"/>
      <c r="G73" s="8">
        <v>-20.36</v>
      </c>
      <c r="H73" s="8">
        <v>-7.14</v>
      </c>
      <c r="I73" s="8">
        <v>0.74</v>
      </c>
      <c r="J73" s="9">
        <v>971</v>
      </c>
      <c r="K73" s="33">
        <v>-9</v>
      </c>
      <c r="L73" s="9">
        <v>16</v>
      </c>
      <c r="M73" s="29"/>
      <c r="P73" s="29"/>
      <c r="S73" s="38"/>
      <c r="T73" s="5">
        <f t="shared" si="15"/>
        <v>-13.169999999999996</v>
      </c>
      <c r="U73" s="5" t="b">
        <f t="shared" si="16"/>
        <v>0</v>
      </c>
      <c r="V73" s="5">
        <f t="shared" si="12"/>
        <v>0</v>
      </c>
      <c r="W73" s="5" t="e">
        <f t="shared" si="17"/>
        <v>#DIV/0!</v>
      </c>
      <c r="X73" s="1" t="e">
        <f t="shared" si="18"/>
        <v>#DIV/0!</v>
      </c>
      <c r="Y73" s="1">
        <v>2268</v>
      </c>
      <c r="Z73" s="1" t="e">
        <f t="shared" si="13"/>
        <v>#DIV/0!</v>
      </c>
      <c r="AA73" s="1" t="e">
        <f t="shared" si="14"/>
        <v>#DIV/0!</v>
      </c>
      <c r="AB73" s="36">
        <f t="shared" si="21"/>
        <v>44982</v>
      </c>
      <c r="AC73" s="33">
        <f t="shared" ref="AC73:AC136" si="22">K73</f>
        <v>-9</v>
      </c>
      <c r="AD73" s="9">
        <f t="shared" ref="AD73:AD136" si="23">L73</f>
        <v>16</v>
      </c>
      <c r="AE73" s="1">
        <f>SIGN(AC73)*(ABS(AC73)*60+AD73)+(AC73=0)*AD73</f>
        <v>-556</v>
      </c>
      <c r="AG73" s="1">
        <f>AF75-AF70</f>
        <v>3</v>
      </c>
    </row>
    <row r="74" spans="1:33" ht="15" customHeight="1" x14ac:dyDescent="0.2">
      <c r="A74" s="3">
        <f t="shared" si="19"/>
        <v>44983</v>
      </c>
      <c r="B74" s="6">
        <f t="shared" si="20"/>
        <v>44983</v>
      </c>
      <c r="C74" s="47">
        <v>0.43124999999999997</v>
      </c>
      <c r="D74" s="14"/>
      <c r="E74" s="14"/>
      <c r="F74" s="15"/>
      <c r="G74" s="8">
        <f>G73+0.01*(0.2*P75-0.04*(Q77+Q72))</f>
        <v>-20.636399999999998</v>
      </c>
      <c r="H74" s="8">
        <f>H73+0.01*(0.2*M75-0.04*(N77+N72))</f>
        <v>-7.1627999999999998</v>
      </c>
      <c r="I74" s="8">
        <f>I73+0.2*((I78-I73)-360*(I78-I73&gt;0))+(I73+0.2*((I78-I73)-360*(I78-I73&gt;0))&lt;0)*360</f>
        <v>347.56799999999998</v>
      </c>
      <c r="J74" s="9">
        <f>J73+0.2*(J78-J73)</f>
        <v>970.8</v>
      </c>
      <c r="K74" s="33">
        <v>-8</v>
      </c>
      <c r="L74" s="9">
        <v>54</v>
      </c>
      <c r="M74" s="29"/>
      <c r="O74" s="2">
        <f>N77-N72</f>
        <v>2.0000000000002238</v>
      </c>
      <c r="P74" s="29"/>
      <c r="R74" s="2">
        <f>Q77-Q72</f>
        <v>1.0000000000001563</v>
      </c>
      <c r="S74" s="51"/>
      <c r="T74" s="5">
        <f t="shared" si="15"/>
        <v>346.82799999999997</v>
      </c>
      <c r="U74" s="5" t="b">
        <f t="shared" si="16"/>
        <v>1</v>
      </c>
      <c r="V74" s="5">
        <f t="shared" si="12"/>
        <v>-13.172000000000025</v>
      </c>
      <c r="W74" s="5">
        <f t="shared" si="17"/>
        <v>-13.651685393258411</v>
      </c>
      <c r="X74" s="1">
        <f t="shared" si="18"/>
        <v>10.348314606741589</v>
      </c>
      <c r="Z74" s="1">
        <f t="shared" si="13"/>
        <v>10</v>
      </c>
      <c r="AA74" s="1">
        <f t="shared" si="14"/>
        <v>21</v>
      </c>
      <c r="AB74" s="36">
        <f t="shared" si="21"/>
        <v>44983</v>
      </c>
      <c r="AC74" s="33">
        <f t="shared" si="22"/>
        <v>-8</v>
      </c>
      <c r="AD74" s="9">
        <f t="shared" si="23"/>
        <v>54</v>
      </c>
      <c r="AE74" s="9">
        <f>AE73+(0.2*AF75-0.04*(AG78+AG73))</f>
        <v>-533.6</v>
      </c>
    </row>
    <row r="75" spans="1:33" ht="15" customHeight="1" x14ac:dyDescent="0.2">
      <c r="A75" s="3">
        <f t="shared" si="19"/>
        <v>44984</v>
      </c>
      <c r="B75" s="6">
        <f t="shared" si="20"/>
        <v>44984</v>
      </c>
      <c r="C75" s="46"/>
      <c r="D75" s="14"/>
      <c r="E75" s="14"/>
      <c r="F75" s="15"/>
      <c r="G75" s="8">
        <f>G73+0.01*(0.4*P75-0.06*(Q77+Q72))</f>
        <v>-20.906600000000001</v>
      </c>
      <c r="H75" s="8">
        <f>H73+0.01*(0.4*M75-0.06*(N77+N72))</f>
        <v>-7.1832000000000003</v>
      </c>
      <c r="I75" s="8">
        <f>I73+0.4*((I78-I73)-360*(I78-I73&gt;0))+(I73+0.4*((I78-I73)-360*(I78-I73&gt;0))&lt;0)*360</f>
        <v>334.39600000000002</v>
      </c>
      <c r="J75" s="9">
        <f>J73+0.4*(J78-J73)</f>
        <v>970.6</v>
      </c>
      <c r="K75" s="33">
        <v>-8</v>
      </c>
      <c r="L75" s="9">
        <v>32</v>
      </c>
      <c r="M75" s="29">
        <f>(H78-H73)*100</f>
        <v>-9.0000000000000746</v>
      </c>
      <c r="P75" s="29">
        <f>100*(G78-G73)</f>
        <v>-132.00000000000003</v>
      </c>
      <c r="S75" s="50">
        <f>((I78-I73)*100-36000*(I78-I73&gt;0))</f>
        <v>-6586</v>
      </c>
      <c r="T75" s="5">
        <f t="shared" si="15"/>
        <v>-13.171999999999969</v>
      </c>
      <c r="U75" s="5" t="b">
        <f t="shared" si="16"/>
        <v>0</v>
      </c>
      <c r="V75" s="5">
        <f t="shared" si="12"/>
        <v>0</v>
      </c>
      <c r="W75" s="5" t="e">
        <f t="shared" si="17"/>
        <v>#DIV/0!</v>
      </c>
      <c r="X75" s="1" t="e">
        <f t="shared" si="18"/>
        <v>#DIV/0!</v>
      </c>
      <c r="Z75" s="1" t="e">
        <f t="shared" si="13"/>
        <v>#DIV/0!</v>
      </c>
      <c r="AA75" s="1" t="e">
        <f t="shared" si="14"/>
        <v>#DIV/0!</v>
      </c>
      <c r="AB75" s="36">
        <f t="shared" si="21"/>
        <v>44984</v>
      </c>
      <c r="AC75" s="33">
        <f t="shared" si="22"/>
        <v>-8</v>
      </c>
      <c r="AD75" s="9">
        <f t="shared" si="23"/>
        <v>32</v>
      </c>
      <c r="AE75" s="9">
        <f>AE73+(0.4*AF75-0.06*(AG78+AG73))</f>
        <v>-511.1</v>
      </c>
      <c r="AF75" s="1">
        <f>AE78-AE73</f>
        <v>113</v>
      </c>
    </row>
    <row r="76" spans="1:33" ht="15" customHeight="1" x14ac:dyDescent="0.2">
      <c r="A76" s="3">
        <f t="shared" si="19"/>
        <v>44985</v>
      </c>
      <c r="B76" s="6">
        <f t="shared" si="20"/>
        <v>44985</v>
      </c>
      <c r="C76" s="46"/>
      <c r="D76" s="14"/>
      <c r="E76" s="14"/>
      <c r="F76" s="15"/>
      <c r="G76" s="8">
        <f>G73+0.01*(0.6*P75-0.06*(Q77+Q72))</f>
        <v>-21.1706</v>
      </c>
      <c r="H76" s="8">
        <f>H73+0.01*(0.6*M75-0.06*(N77+N72))</f>
        <v>-7.2012</v>
      </c>
      <c r="I76" s="8">
        <f>I73+0.6*((I78-I73)-360*(I78-I73&gt;0))+(I73+0.6*((I78-I73)-360*(I78-I73&gt;0))&lt;0)*360</f>
        <v>321.22399999999999</v>
      </c>
      <c r="J76" s="9">
        <f>J73+0.6*(J78-J73)</f>
        <v>970.4</v>
      </c>
      <c r="K76" s="33">
        <v>-8</v>
      </c>
      <c r="L76" s="9">
        <v>9</v>
      </c>
      <c r="M76" s="29"/>
      <c r="P76" s="29"/>
      <c r="S76" s="51"/>
      <c r="T76" s="5">
        <f t="shared" si="15"/>
        <v>-13.172000000000025</v>
      </c>
      <c r="U76" s="5" t="b">
        <f t="shared" si="16"/>
        <v>0</v>
      </c>
      <c r="V76" s="5">
        <f t="shared" si="12"/>
        <v>0</v>
      </c>
      <c r="W76" s="5" t="e">
        <f t="shared" si="17"/>
        <v>#DIV/0!</v>
      </c>
      <c r="X76" s="1" t="e">
        <f t="shared" si="18"/>
        <v>#DIV/0!</v>
      </c>
      <c r="Z76" s="1" t="e">
        <f t="shared" si="13"/>
        <v>#DIV/0!</v>
      </c>
      <c r="AA76" s="1" t="e">
        <f t="shared" si="14"/>
        <v>#DIV/0!</v>
      </c>
      <c r="AB76" s="36">
        <f t="shared" si="21"/>
        <v>44985</v>
      </c>
      <c r="AC76" s="33">
        <f t="shared" si="22"/>
        <v>-8</v>
      </c>
      <c r="AD76" s="39">
        <f t="shared" si="23"/>
        <v>9</v>
      </c>
      <c r="AE76" s="9">
        <f>AE73+(0.6*AF75-0.06*(AG78+AG73))</f>
        <v>-488.5</v>
      </c>
    </row>
    <row r="77" spans="1:33" ht="15" customHeight="1" x14ac:dyDescent="0.2">
      <c r="A77" s="3">
        <f t="shared" si="19"/>
        <v>44986</v>
      </c>
      <c r="B77" s="6">
        <f t="shared" si="20"/>
        <v>44986</v>
      </c>
      <c r="C77" s="46"/>
      <c r="D77" s="14"/>
      <c r="E77" s="14"/>
      <c r="F77" s="15"/>
      <c r="G77" s="8">
        <f>G73+0.01*(0.8*P75-0.04*(Q77+Q72))</f>
        <v>-21.4284</v>
      </c>
      <c r="H77" s="8">
        <f>H73+0.01*(0.8*M75-0.04*(N77+N72))</f>
        <v>-7.2168000000000001</v>
      </c>
      <c r="I77" s="8">
        <f>I73+0.8*((I78-I73)-360*(I78-I73&gt;0))+(I73+0.8*((I78-I73)-360*(I78-I73&gt;0))&lt;0)*360</f>
        <v>308.05199999999996</v>
      </c>
      <c r="J77" s="9">
        <f>J73+0.8*(J78-J73)</f>
        <v>970.2</v>
      </c>
      <c r="K77" s="33">
        <v>-7</v>
      </c>
      <c r="L77" s="9">
        <v>46</v>
      </c>
      <c r="M77" s="29"/>
      <c r="N77" s="2">
        <f>M80-M75</f>
        <v>7.0000000000001172</v>
      </c>
      <c r="P77" s="29"/>
      <c r="Q77" s="2">
        <f>P80-P75</f>
        <v>16.000000000000014</v>
      </c>
      <c r="S77" s="51"/>
      <c r="T77" s="5">
        <f t="shared" si="15"/>
        <v>-13.172000000000025</v>
      </c>
      <c r="U77" s="5" t="b">
        <f t="shared" si="16"/>
        <v>0</v>
      </c>
      <c r="V77" s="5">
        <f t="shared" si="12"/>
        <v>0</v>
      </c>
      <c r="W77" s="5" t="e">
        <f t="shared" si="17"/>
        <v>#DIV/0!</v>
      </c>
      <c r="X77" s="1" t="e">
        <f t="shared" si="18"/>
        <v>#DIV/0!</v>
      </c>
      <c r="Z77" s="1" t="e">
        <f t="shared" si="13"/>
        <v>#DIV/0!</v>
      </c>
      <c r="AA77" s="1" t="e">
        <f t="shared" si="14"/>
        <v>#DIV/0!</v>
      </c>
      <c r="AB77" s="36">
        <f t="shared" si="21"/>
        <v>44986</v>
      </c>
      <c r="AC77" s="33">
        <f t="shared" si="22"/>
        <v>-7</v>
      </c>
      <c r="AD77" s="9">
        <f t="shared" si="23"/>
        <v>46</v>
      </c>
      <c r="AE77" s="9">
        <f>AE73+(0.8*AF75-0.04*(AG78+AG73))</f>
        <v>-465.8</v>
      </c>
    </row>
    <row r="78" spans="1:33" ht="15" customHeight="1" x14ac:dyDescent="0.2">
      <c r="A78" s="18">
        <f t="shared" si="19"/>
        <v>44987</v>
      </c>
      <c r="B78" s="6">
        <f t="shared" si="20"/>
        <v>44987</v>
      </c>
      <c r="C78" s="46"/>
      <c r="D78" s="14"/>
      <c r="E78" s="14"/>
      <c r="F78" s="15"/>
      <c r="G78" s="8">
        <v>-21.68</v>
      </c>
      <c r="H78" s="8">
        <v>-7.23</v>
      </c>
      <c r="I78" s="8">
        <v>294.88</v>
      </c>
      <c r="J78" s="9">
        <v>970</v>
      </c>
      <c r="K78" s="33">
        <v>-7</v>
      </c>
      <c r="L78" s="9">
        <v>23</v>
      </c>
      <c r="M78" s="29"/>
      <c r="P78" s="29"/>
      <c r="S78" s="51"/>
      <c r="T78" s="5">
        <f t="shared" si="15"/>
        <v>-13.171999999999969</v>
      </c>
      <c r="U78" s="5" t="b">
        <f t="shared" si="16"/>
        <v>0</v>
      </c>
      <c r="V78" s="5">
        <f t="shared" si="12"/>
        <v>0</v>
      </c>
      <c r="W78" s="5" t="e">
        <f t="shared" si="17"/>
        <v>#DIV/0!</v>
      </c>
      <c r="X78" s="1" t="e">
        <f t="shared" si="18"/>
        <v>#DIV/0!</v>
      </c>
      <c r="Z78" s="1" t="e">
        <f t="shared" si="13"/>
        <v>#DIV/0!</v>
      </c>
      <c r="AA78" s="1" t="e">
        <f t="shared" si="14"/>
        <v>#DIV/0!</v>
      </c>
      <c r="AB78" s="36">
        <f t="shared" si="21"/>
        <v>44987</v>
      </c>
      <c r="AC78" s="33">
        <f t="shared" si="22"/>
        <v>-7</v>
      </c>
      <c r="AD78" s="9">
        <f t="shared" si="23"/>
        <v>23</v>
      </c>
      <c r="AE78" s="1">
        <f>SIGN(AC78)*(ABS(AC78)*60+AD78)+(AC78=0)*AD78</f>
        <v>-443</v>
      </c>
      <c r="AG78" s="1">
        <f>AF80-AF75</f>
        <v>2</v>
      </c>
    </row>
    <row r="79" spans="1:33" ht="15" customHeight="1" x14ac:dyDescent="0.2">
      <c r="A79" s="3">
        <f t="shared" si="19"/>
        <v>44988</v>
      </c>
      <c r="B79" s="6">
        <f t="shared" si="20"/>
        <v>44988</v>
      </c>
      <c r="C79" s="46"/>
      <c r="D79" s="14"/>
      <c r="E79" s="14"/>
      <c r="F79" s="15"/>
      <c r="G79" s="8">
        <f>G78+0.01*(0.2*P80-0.04*(Q82+Q77))</f>
        <v>-21.9252</v>
      </c>
      <c r="H79" s="8">
        <f>H78+0.01*(0.2*M80-0.04*(N82+N77))</f>
        <v>-7.2388000000000003</v>
      </c>
      <c r="I79" s="8">
        <f>I78+0.2*((I83-I78)-360*(I83-I78&gt;0))+(I78+0.2*((I83-I78)-360*(I83-I78&gt;0))&lt;0)*360</f>
        <v>281.70600000000002</v>
      </c>
      <c r="J79" s="9">
        <f>J78+0.2*(J83-J78)</f>
        <v>969.8</v>
      </c>
      <c r="K79" s="33">
        <v>-7</v>
      </c>
      <c r="L79" s="9">
        <v>1</v>
      </c>
      <c r="M79" s="29"/>
      <c r="O79" s="2">
        <f>N82-N77</f>
        <v>-2.000000000000135</v>
      </c>
      <c r="P79" s="29"/>
      <c r="R79" s="2">
        <f>Q82-Q77</f>
        <v>1.0000000000001563</v>
      </c>
      <c r="S79" s="51"/>
      <c r="T79" s="5">
        <f t="shared" si="15"/>
        <v>-13.173999999999978</v>
      </c>
      <c r="U79" s="5" t="b">
        <f t="shared" si="16"/>
        <v>0</v>
      </c>
      <c r="V79" s="5">
        <f t="shared" si="12"/>
        <v>0</v>
      </c>
      <c r="W79" s="5" t="e">
        <f t="shared" si="17"/>
        <v>#DIV/0!</v>
      </c>
      <c r="X79" s="1" t="e">
        <f t="shared" si="18"/>
        <v>#DIV/0!</v>
      </c>
      <c r="Z79" s="1" t="e">
        <f t="shared" si="13"/>
        <v>#DIV/0!</v>
      </c>
      <c r="AA79" s="1" t="e">
        <f t="shared" si="14"/>
        <v>#DIV/0!</v>
      </c>
      <c r="AB79" s="36">
        <f t="shared" si="21"/>
        <v>44988</v>
      </c>
      <c r="AC79" s="33">
        <f t="shared" si="22"/>
        <v>-7</v>
      </c>
      <c r="AD79" s="9">
        <f t="shared" si="23"/>
        <v>1</v>
      </c>
      <c r="AE79" s="9">
        <f>AE78+(0.2*AF80-0.04*(AG83+AG78))</f>
        <v>-420.16</v>
      </c>
    </row>
    <row r="80" spans="1:33" ht="15" customHeight="1" x14ac:dyDescent="0.2">
      <c r="A80" s="3">
        <f t="shared" si="19"/>
        <v>44989</v>
      </c>
      <c r="B80" s="6">
        <f t="shared" si="20"/>
        <v>44989</v>
      </c>
      <c r="C80" s="46"/>
      <c r="D80" s="14"/>
      <c r="E80" s="14"/>
      <c r="F80" s="15"/>
      <c r="G80" s="8">
        <f>G78+0.01*(0.4*P80-0.06*(Q82+Q77))</f>
        <v>-22.163799999999998</v>
      </c>
      <c r="H80" s="8">
        <f>H78+0.01*(0.4*M80-0.06*(N82+N77))</f>
        <v>-7.2452000000000005</v>
      </c>
      <c r="I80" s="8">
        <f>I78+0.4*((I83-I78)-360*(I83-I78&gt;0))+(I78+0.4*((I83-I78)-360*(I83-I78&gt;0))&lt;0)*360</f>
        <v>268.53199999999998</v>
      </c>
      <c r="J80" s="9">
        <f>J78+0.4*(J83-J78)</f>
        <v>969.6</v>
      </c>
      <c r="K80" s="33">
        <v>-6</v>
      </c>
      <c r="L80" s="9">
        <v>38</v>
      </c>
      <c r="M80" s="29">
        <f>(H83-H78)*100</f>
        <v>-1.9999999999999574</v>
      </c>
      <c r="P80" s="29">
        <f>100*(G83-G78)</f>
        <v>-116.00000000000001</v>
      </c>
      <c r="S80" s="50">
        <f>((I83-I78)*100-36000*(I83-I78&gt;0))</f>
        <v>-6587</v>
      </c>
      <c r="T80" s="5">
        <f t="shared" si="15"/>
        <v>-13.174000000000035</v>
      </c>
      <c r="U80" s="5" t="b">
        <f t="shared" si="16"/>
        <v>0</v>
      </c>
      <c r="V80" s="5">
        <f t="shared" si="12"/>
        <v>0</v>
      </c>
      <c r="W80" s="5" t="e">
        <f t="shared" si="17"/>
        <v>#DIV/0!</v>
      </c>
      <c r="X80" s="1" t="e">
        <f t="shared" si="18"/>
        <v>#DIV/0!</v>
      </c>
      <c r="Z80" s="1" t="e">
        <f t="shared" si="13"/>
        <v>#DIV/0!</v>
      </c>
      <c r="AA80" s="1" t="e">
        <f t="shared" si="14"/>
        <v>#DIV/0!</v>
      </c>
      <c r="AB80" s="36">
        <f t="shared" si="21"/>
        <v>44989</v>
      </c>
      <c r="AC80" s="33">
        <f t="shared" si="22"/>
        <v>-6</v>
      </c>
      <c r="AD80" s="9">
        <f t="shared" si="23"/>
        <v>38</v>
      </c>
      <c r="AE80" s="9">
        <f>AE78+(0.4*AF80-0.06*(AG83+AG78))</f>
        <v>-397.24</v>
      </c>
      <c r="AF80" s="1">
        <f>AE83-AE78</f>
        <v>115</v>
      </c>
    </row>
    <row r="81" spans="1:35" ht="15" customHeight="1" x14ac:dyDescent="0.2">
      <c r="A81" s="3">
        <f t="shared" si="19"/>
        <v>44990</v>
      </c>
      <c r="B81" s="6">
        <f t="shared" si="20"/>
        <v>44990</v>
      </c>
      <c r="C81" s="46"/>
      <c r="D81" s="14"/>
      <c r="E81" s="14"/>
      <c r="F81" s="15"/>
      <c r="G81" s="8">
        <f>G78+0.01*(0.6*P80-0.06*(Q82+Q77))</f>
        <v>-22.395800000000001</v>
      </c>
      <c r="H81" s="8">
        <f>H78+0.01*(0.6*M80-0.06*(N82+N77))</f>
        <v>-7.2492000000000001</v>
      </c>
      <c r="I81" s="8">
        <f>I78+0.6*((I83-I78)-360*(I83-I78&gt;0))+(I78+0.6*((I83-I78)-360*(I83-I78&gt;0))&lt;0)*360</f>
        <v>255.358</v>
      </c>
      <c r="J81" s="9">
        <f>J78+0.6*(J83-J78)</f>
        <v>969.4</v>
      </c>
      <c r="K81" s="33">
        <v>-6</v>
      </c>
      <c r="L81" s="9">
        <v>14</v>
      </c>
      <c r="M81" s="29"/>
      <c r="P81" s="29"/>
      <c r="S81" s="51"/>
      <c r="T81" s="5">
        <f t="shared" si="15"/>
        <v>-13.173999999999978</v>
      </c>
      <c r="U81" s="5" t="b">
        <f t="shared" si="16"/>
        <v>0</v>
      </c>
      <c r="V81" s="5">
        <f t="shared" si="12"/>
        <v>0</v>
      </c>
      <c r="W81" s="5" t="e">
        <f t="shared" si="17"/>
        <v>#DIV/0!</v>
      </c>
      <c r="X81" s="1" t="e">
        <f t="shared" si="18"/>
        <v>#DIV/0!</v>
      </c>
      <c r="Z81" s="1" t="e">
        <f t="shared" si="13"/>
        <v>#DIV/0!</v>
      </c>
      <c r="AA81" s="1" t="e">
        <f t="shared" si="14"/>
        <v>#DIV/0!</v>
      </c>
      <c r="AB81" s="36">
        <f t="shared" si="21"/>
        <v>44990</v>
      </c>
      <c r="AC81" s="33">
        <f t="shared" si="22"/>
        <v>-6</v>
      </c>
      <c r="AD81" s="9">
        <f t="shared" si="23"/>
        <v>14</v>
      </c>
      <c r="AE81" s="9">
        <f>AE78+(0.6*AF80-0.06*(AG83+AG78))</f>
        <v>-374.24</v>
      </c>
    </row>
    <row r="82" spans="1:35" ht="15" customHeight="1" x14ac:dyDescent="0.2">
      <c r="A82" s="3">
        <f t="shared" si="19"/>
        <v>44991</v>
      </c>
      <c r="B82" s="6">
        <f t="shared" si="20"/>
        <v>44991</v>
      </c>
      <c r="C82" s="46"/>
      <c r="D82" s="14"/>
      <c r="E82" s="14"/>
      <c r="F82" s="15"/>
      <c r="G82" s="8">
        <f>G78+0.01*(0.8*P80-0.04*(Q82+Q77))</f>
        <v>-22.621200000000002</v>
      </c>
      <c r="H82" s="8">
        <f>H78+0.01*(0.8*M80-0.04*(N82+N77))</f>
        <v>-7.2507999999999999</v>
      </c>
      <c r="I82" s="8">
        <f>I78+0.8*((I83-I78)-360*(I83-I78&gt;0))+(I78+0.8*((I83-I78)-360*(I83-I78&gt;0))&lt;0)*360</f>
        <v>242.184</v>
      </c>
      <c r="J82" s="9">
        <f>J78+0.8*(J83-J78)</f>
        <v>969.2</v>
      </c>
      <c r="K82" s="33">
        <v>-5</v>
      </c>
      <c r="L82" s="9">
        <v>51</v>
      </c>
      <c r="M82" s="29"/>
      <c r="N82" s="2">
        <f>M85-M80</f>
        <v>4.9999999999999822</v>
      </c>
      <c r="P82" s="29"/>
      <c r="Q82" s="2">
        <f>P85-P80</f>
        <v>17.000000000000171</v>
      </c>
      <c r="S82" s="51"/>
      <c r="T82" s="5">
        <f t="shared" si="15"/>
        <v>-13.174000000000007</v>
      </c>
      <c r="U82" s="5" t="b">
        <f t="shared" si="16"/>
        <v>0</v>
      </c>
      <c r="V82" s="5">
        <f t="shared" si="12"/>
        <v>0</v>
      </c>
      <c r="W82" s="5" t="e">
        <f t="shared" si="17"/>
        <v>#DIV/0!</v>
      </c>
      <c r="X82" s="1" t="e">
        <f t="shared" si="18"/>
        <v>#DIV/0!</v>
      </c>
      <c r="Z82" s="1" t="e">
        <f t="shared" si="13"/>
        <v>#DIV/0!</v>
      </c>
      <c r="AA82" s="1" t="e">
        <f t="shared" si="14"/>
        <v>#DIV/0!</v>
      </c>
      <c r="AB82" s="36">
        <f t="shared" si="21"/>
        <v>44991</v>
      </c>
      <c r="AC82" s="33">
        <f t="shared" si="22"/>
        <v>-5</v>
      </c>
      <c r="AD82" s="39">
        <f t="shared" si="23"/>
        <v>51</v>
      </c>
      <c r="AE82" s="9">
        <f>AE78+(0.8*AF80-0.04*(AG83+AG78))</f>
        <v>-351.15999999999997</v>
      </c>
    </row>
    <row r="83" spans="1:35" ht="15" customHeight="1" x14ac:dyDescent="0.2">
      <c r="A83" s="18">
        <f t="shared" si="19"/>
        <v>44992</v>
      </c>
      <c r="B83" s="6">
        <f t="shared" si="20"/>
        <v>44992</v>
      </c>
      <c r="C83" s="46"/>
      <c r="D83" s="14"/>
      <c r="E83" s="14"/>
      <c r="F83" s="15"/>
      <c r="G83" s="8">
        <v>-22.84</v>
      </c>
      <c r="H83" s="8">
        <v>-7.25</v>
      </c>
      <c r="I83" s="8">
        <v>229.01</v>
      </c>
      <c r="J83" s="9">
        <v>969</v>
      </c>
      <c r="K83" s="33">
        <v>-5</v>
      </c>
      <c r="L83" s="9">
        <v>28</v>
      </c>
      <c r="M83" s="29"/>
      <c r="P83" s="29"/>
      <c r="S83" s="51"/>
      <c r="T83" s="5">
        <f t="shared" si="15"/>
        <v>-13.174000000000007</v>
      </c>
      <c r="U83" s="5" t="b">
        <f t="shared" si="16"/>
        <v>0</v>
      </c>
      <c r="V83" s="5">
        <f t="shared" si="12"/>
        <v>0</v>
      </c>
      <c r="W83" s="5" t="e">
        <f t="shared" si="17"/>
        <v>#DIV/0!</v>
      </c>
      <c r="X83" s="1" t="e">
        <f t="shared" si="18"/>
        <v>#DIV/0!</v>
      </c>
      <c r="Z83" s="1" t="e">
        <f t="shared" si="13"/>
        <v>#DIV/0!</v>
      </c>
      <c r="AA83" s="1" t="e">
        <f t="shared" si="14"/>
        <v>#DIV/0!</v>
      </c>
      <c r="AB83" s="36">
        <f t="shared" si="21"/>
        <v>44992</v>
      </c>
      <c r="AC83" s="33">
        <f t="shared" si="22"/>
        <v>-5</v>
      </c>
      <c r="AD83" s="9">
        <f t="shared" si="23"/>
        <v>28</v>
      </c>
      <c r="AE83" s="1">
        <f>SIGN(AC83)*(ABS(AC83)*60+AD83)+(AC83=0)*AD83</f>
        <v>-328</v>
      </c>
      <c r="AG83" s="1">
        <f>AF85-AF80</f>
        <v>2</v>
      </c>
    </row>
    <row r="84" spans="1:35" ht="15" customHeight="1" x14ac:dyDescent="0.2">
      <c r="A84" s="3">
        <f t="shared" si="19"/>
        <v>44993</v>
      </c>
      <c r="B84" s="6">
        <f t="shared" si="20"/>
        <v>44993</v>
      </c>
      <c r="C84" s="47"/>
      <c r="D84" s="14"/>
      <c r="E84" s="14"/>
      <c r="F84" s="15"/>
      <c r="G84" s="8">
        <f>G83+0.01*(0.2*P85-0.04*(Q87+Q82))</f>
        <v>-23.051199999999998</v>
      </c>
      <c r="H84" s="8">
        <f>H83+0.01*(0.2*M85-0.04*(N87+N82))</f>
        <v>-7.2480000000000002</v>
      </c>
      <c r="I84" s="8">
        <f>I83+0.2*((I88-I83)-360*(I88-I83&gt;0))+(I83+0.2*((I88-I83)-360*(I88-I83&gt;0))&lt;0)*360</f>
        <v>215.834</v>
      </c>
      <c r="J84" s="9">
        <f>J83+0.2*(J88-J83)</f>
        <v>968.8</v>
      </c>
      <c r="K84" s="33">
        <v>-5</v>
      </c>
      <c r="L84" s="9">
        <v>5</v>
      </c>
      <c r="M84" s="29"/>
      <c r="O84" s="2">
        <f>N87-N82</f>
        <v>0</v>
      </c>
      <c r="P84" s="29"/>
      <c r="R84" s="2">
        <f>Q87-Q82</f>
        <v>-1.0000000000005116</v>
      </c>
      <c r="S84" s="51"/>
      <c r="T84" s="5">
        <f t="shared" si="15"/>
        <v>-13.175999999999988</v>
      </c>
      <c r="U84" s="5" t="b">
        <f t="shared" si="16"/>
        <v>0</v>
      </c>
      <c r="V84" s="5">
        <f t="shared" si="12"/>
        <v>0</v>
      </c>
      <c r="W84" s="5" t="e">
        <f t="shared" si="17"/>
        <v>#DIV/0!</v>
      </c>
      <c r="X84" s="1" t="e">
        <f t="shared" si="18"/>
        <v>#DIV/0!</v>
      </c>
      <c r="Z84" s="1" t="e">
        <f t="shared" si="13"/>
        <v>#DIV/0!</v>
      </c>
      <c r="AA84" s="1" t="e">
        <f t="shared" si="14"/>
        <v>#DIV/0!</v>
      </c>
      <c r="AB84" s="36">
        <f t="shared" si="21"/>
        <v>44993</v>
      </c>
      <c r="AC84" s="33">
        <f t="shared" si="22"/>
        <v>-5</v>
      </c>
      <c r="AD84" s="9">
        <f t="shared" si="23"/>
        <v>5</v>
      </c>
      <c r="AE84" s="9">
        <f>AE83+(0.2*AF85-0.04*(AG88+AG83))</f>
        <v>-304.76</v>
      </c>
    </row>
    <row r="85" spans="1:35" ht="15" customHeight="1" x14ac:dyDescent="0.2">
      <c r="A85" s="3">
        <f t="shared" si="19"/>
        <v>44994</v>
      </c>
      <c r="B85" s="6">
        <f t="shared" si="20"/>
        <v>44994</v>
      </c>
      <c r="C85" s="46"/>
      <c r="D85" s="14"/>
      <c r="E85" s="14"/>
      <c r="F85" s="15"/>
      <c r="G85" s="8">
        <f>G83+0.01*(0.4*P85-0.06*(Q87+Q82))</f>
        <v>-23.255800000000001</v>
      </c>
      <c r="H85" s="8">
        <f>H83+0.01*(0.4*M85-0.06*(N87+N82))</f>
        <v>-7.2439999999999998</v>
      </c>
      <c r="I85" s="8">
        <f>I83+0.4*((I88-I83)-360*(I88-I83&gt;0))+(I83+0.4*((I88-I83)-360*(I88-I83&gt;0))&lt;0)*360</f>
        <v>202.65799999999999</v>
      </c>
      <c r="J85" s="9">
        <f>J83+0.4*(J88-J83)</f>
        <v>968.6</v>
      </c>
      <c r="K85" s="33">
        <v>-4</v>
      </c>
      <c r="L85" s="9">
        <v>41</v>
      </c>
      <c r="M85" s="29">
        <f>(H88-H83)*100</f>
        <v>3.0000000000000249</v>
      </c>
      <c r="P85" s="29">
        <f>100*(G88-G83)</f>
        <v>-98.999999999999844</v>
      </c>
      <c r="S85" s="50">
        <f>((I88-I83)*100-36000*(I88-I83&gt;0))</f>
        <v>-6588</v>
      </c>
      <c r="T85" s="5">
        <f t="shared" si="15"/>
        <v>-13.176000000000016</v>
      </c>
      <c r="U85" s="5" t="b">
        <f t="shared" si="16"/>
        <v>0</v>
      </c>
      <c r="V85" s="5">
        <f t="shared" si="12"/>
        <v>0</v>
      </c>
      <c r="W85" s="5" t="e">
        <f t="shared" si="17"/>
        <v>#DIV/0!</v>
      </c>
      <c r="X85" s="1" t="e">
        <f t="shared" si="18"/>
        <v>#DIV/0!</v>
      </c>
      <c r="Z85" s="1" t="e">
        <f t="shared" si="13"/>
        <v>#DIV/0!</v>
      </c>
      <c r="AA85" s="1" t="e">
        <f t="shared" si="14"/>
        <v>#DIV/0!</v>
      </c>
      <c r="AB85" s="36">
        <f t="shared" si="21"/>
        <v>44994</v>
      </c>
      <c r="AC85" s="33">
        <f t="shared" si="22"/>
        <v>-4</v>
      </c>
      <c r="AD85" s="9">
        <f t="shared" si="23"/>
        <v>41</v>
      </c>
      <c r="AE85" s="9">
        <f>AE83+(0.4*AF85-0.06*(AG88+AG83))</f>
        <v>-281.44</v>
      </c>
      <c r="AF85" s="1">
        <f>AE88-AE83</f>
        <v>117</v>
      </c>
    </row>
    <row r="86" spans="1:35" ht="15" customHeight="1" x14ac:dyDescent="0.2">
      <c r="A86" s="3">
        <f t="shared" si="19"/>
        <v>44995</v>
      </c>
      <c r="B86" s="6">
        <f t="shared" si="20"/>
        <v>44995</v>
      </c>
      <c r="C86" s="46"/>
      <c r="D86" s="14"/>
      <c r="E86" s="14"/>
      <c r="F86" s="15"/>
      <c r="G86" s="8">
        <f>G83+0.01*(0.6*P85-0.06*(Q87+Q82))</f>
        <v>-23.453799999999998</v>
      </c>
      <c r="H86" s="8">
        <f>H83+0.01*(0.6*M85-0.06*(N87+N82))</f>
        <v>-7.2379999999999995</v>
      </c>
      <c r="I86" s="8">
        <f>I83+0.6*((I88-I83)-360*(I88-I83&gt;0))+(I83+0.6*((I88-I83)-360*(I88-I83&gt;0))&lt;0)*360</f>
        <v>189.482</v>
      </c>
      <c r="J86" s="9">
        <f>J83+0.6*(J88-J83)</f>
        <v>968.4</v>
      </c>
      <c r="K86" s="33">
        <v>-4</v>
      </c>
      <c r="L86" s="9">
        <v>18</v>
      </c>
      <c r="M86" s="29"/>
      <c r="P86" s="29"/>
      <c r="S86" s="51"/>
      <c r="T86" s="5">
        <f t="shared" si="15"/>
        <v>-13.175999999999988</v>
      </c>
      <c r="U86" s="5" t="b">
        <f t="shared" si="16"/>
        <v>0</v>
      </c>
      <c r="V86" s="5">
        <f t="shared" si="12"/>
        <v>0</v>
      </c>
      <c r="W86" s="5" t="e">
        <f t="shared" si="17"/>
        <v>#DIV/0!</v>
      </c>
      <c r="X86" s="1" t="e">
        <f t="shared" si="18"/>
        <v>#DIV/0!</v>
      </c>
      <c r="Z86" s="1" t="e">
        <f t="shared" si="13"/>
        <v>#DIV/0!</v>
      </c>
      <c r="AA86" s="1" t="e">
        <f t="shared" si="14"/>
        <v>#DIV/0!</v>
      </c>
      <c r="AB86" s="36">
        <f t="shared" si="21"/>
        <v>44995</v>
      </c>
      <c r="AC86" s="33">
        <f t="shared" si="22"/>
        <v>-4</v>
      </c>
      <c r="AD86" s="9">
        <f t="shared" si="23"/>
        <v>18</v>
      </c>
      <c r="AE86" s="9">
        <f>AE83+(0.6*AF85-0.06*(AG88+AG83))</f>
        <v>-258.03999999999996</v>
      </c>
      <c r="AH86" s="33"/>
      <c r="AI86" s="34"/>
    </row>
    <row r="87" spans="1:35" ht="15" customHeight="1" x14ac:dyDescent="0.2">
      <c r="A87" s="3">
        <f t="shared" si="19"/>
        <v>44996</v>
      </c>
      <c r="B87" s="6">
        <f t="shared" si="20"/>
        <v>44996</v>
      </c>
      <c r="C87" s="46"/>
      <c r="D87" s="14"/>
      <c r="E87" s="14"/>
      <c r="F87" s="15"/>
      <c r="G87" s="8">
        <f>G83+0.01*(0.8*P85-0.04*(Q87+Q82))</f>
        <v>-23.645199999999999</v>
      </c>
      <c r="H87" s="8">
        <f>H83+0.01*(0.8*M85-0.04*(N87+N82))</f>
        <v>-7.2299999999999995</v>
      </c>
      <c r="I87" s="8">
        <f>I83+0.8*((I88-I83)-360*(I88-I83&gt;0))+(I83+0.8*((I88-I83)-360*(I88-I83&gt;0))&lt;0)*360</f>
        <v>176.30599999999998</v>
      </c>
      <c r="J87" s="9">
        <f>J83+0.8*(J88-J83)</f>
        <v>968.2</v>
      </c>
      <c r="K87" s="33">
        <v>-3</v>
      </c>
      <c r="L87" s="9">
        <v>54</v>
      </c>
      <c r="M87" s="29"/>
      <c r="N87" s="2">
        <f>M90-M85</f>
        <v>4.9999999999999822</v>
      </c>
      <c r="P87" s="29"/>
      <c r="Q87" s="2">
        <f>P90-P85</f>
        <v>15.999999999999659</v>
      </c>
      <c r="S87" s="51"/>
      <c r="T87" s="5">
        <f t="shared" si="15"/>
        <v>-13.176000000000016</v>
      </c>
      <c r="U87" s="5" t="b">
        <f t="shared" si="16"/>
        <v>0</v>
      </c>
      <c r="V87" s="5">
        <f t="shared" ref="V87:V150" si="24">(U87=TRUE)*(T87-360)</f>
        <v>0</v>
      </c>
      <c r="W87" s="5" t="e">
        <f t="shared" si="17"/>
        <v>#DIV/0!</v>
      </c>
      <c r="X87" s="1" t="e">
        <f t="shared" si="18"/>
        <v>#DIV/0!</v>
      </c>
      <c r="Z87" s="1" t="e">
        <f t="shared" ref="Z87:Z150" si="25">INT(X87)</f>
        <v>#DIV/0!</v>
      </c>
      <c r="AA87" s="1" t="e">
        <f t="shared" ref="AA87:AA150" si="26">INT((X87-Z87)*60+0.5)</f>
        <v>#DIV/0!</v>
      </c>
      <c r="AB87" s="36">
        <f t="shared" si="21"/>
        <v>44996</v>
      </c>
      <c r="AC87" s="33">
        <f t="shared" si="22"/>
        <v>-3</v>
      </c>
      <c r="AD87" s="9">
        <f t="shared" si="23"/>
        <v>54</v>
      </c>
      <c r="AE87" s="9">
        <f>AE83+(0.8*AF85-0.04*(AG88+AG83))</f>
        <v>-234.56</v>
      </c>
      <c r="AH87" s="33"/>
      <c r="AI87" s="34"/>
    </row>
    <row r="88" spans="1:35" ht="15" customHeight="1" x14ac:dyDescent="0.2">
      <c r="A88" s="18">
        <f t="shared" si="19"/>
        <v>44997</v>
      </c>
      <c r="B88" s="6">
        <f t="shared" si="20"/>
        <v>44997</v>
      </c>
      <c r="C88" s="46"/>
      <c r="D88" s="14"/>
      <c r="E88" s="14"/>
      <c r="F88" s="15"/>
      <c r="G88" s="8">
        <v>-23.83</v>
      </c>
      <c r="H88" s="8">
        <v>-7.22</v>
      </c>
      <c r="I88" s="8">
        <v>163.13</v>
      </c>
      <c r="J88" s="9">
        <v>968</v>
      </c>
      <c r="K88" s="33">
        <v>-3</v>
      </c>
      <c r="L88" s="9">
        <v>31</v>
      </c>
      <c r="M88" s="29"/>
      <c r="P88" s="29"/>
      <c r="S88" s="51"/>
      <c r="T88" s="5">
        <f t="shared" si="15"/>
        <v>-13.175999999999988</v>
      </c>
      <c r="U88" s="5" t="b">
        <f t="shared" si="16"/>
        <v>0</v>
      </c>
      <c r="V88" s="5">
        <f t="shared" si="24"/>
        <v>0</v>
      </c>
      <c r="W88" s="5" t="e">
        <f t="shared" si="17"/>
        <v>#DIV/0!</v>
      </c>
      <c r="X88" s="1" t="e">
        <f t="shared" si="18"/>
        <v>#DIV/0!</v>
      </c>
      <c r="Z88" s="1" t="e">
        <f t="shared" si="25"/>
        <v>#DIV/0!</v>
      </c>
      <c r="AA88" s="1" t="e">
        <f t="shared" si="26"/>
        <v>#DIV/0!</v>
      </c>
      <c r="AB88" s="36">
        <f t="shared" si="21"/>
        <v>44997</v>
      </c>
      <c r="AC88" s="33">
        <f t="shared" si="22"/>
        <v>-3</v>
      </c>
      <c r="AD88" s="9">
        <f t="shared" si="23"/>
        <v>31</v>
      </c>
      <c r="AE88" s="1">
        <f>SIGN(AC88)*(ABS(AC88)*60+AD88)+(AC88=0)*AD88</f>
        <v>-211</v>
      </c>
      <c r="AG88" s="1">
        <f>AF90-AF85</f>
        <v>2</v>
      </c>
      <c r="AH88" s="33"/>
      <c r="AI88" s="34"/>
    </row>
    <row r="89" spans="1:35" ht="15" customHeight="1" x14ac:dyDescent="0.2">
      <c r="A89" s="3">
        <f t="shared" si="19"/>
        <v>44998</v>
      </c>
      <c r="B89" s="6">
        <f t="shared" si="20"/>
        <v>44998</v>
      </c>
      <c r="C89" s="46"/>
      <c r="D89" s="14"/>
      <c r="E89" s="14"/>
      <c r="F89" s="15"/>
      <c r="G89" s="8">
        <f>G88+0.01*(0.2*P90-0.04*(Q92+Q87))</f>
        <v>-24.008799999999997</v>
      </c>
      <c r="H89" s="8">
        <f>H88+0.01*(0.2*M90-0.04*(N92+N87))</f>
        <v>-7.2084000000000001</v>
      </c>
      <c r="I89" s="8">
        <f>I88+0.2*((I93-I88)-360*(I93-I88&gt;0))+(I88+0.2*((I93-I88)-360*(I93-I88&gt;0))&lt;0)*360</f>
        <v>149.94999999999999</v>
      </c>
      <c r="J89" s="9">
        <f>J88+0.2*(J93-J88)</f>
        <v>967.6</v>
      </c>
      <c r="K89" s="33">
        <v>-3</v>
      </c>
      <c r="L89" s="9">
        <v>7</v>
      </c>
      <c r="M89" s="29"/>
      <c r="O89" s="2">
        <f>N92-N87</f>
        <v>0.99999999999997868</v>
      </c>
      <c r="P89" s="29"/>
      <c r="R89" s="2">
        <f>Q92-Q87</f>
        <v>7.1054273576010019E-13</v>
      </c>
      <c r="S89" s="51"/>
      <c r="T89" s="5">
        <f t="shared" si="15"/>
        <v>-13.180000000000007</v>
      </c>
      <c r="U89" s="5" t="b">
        <f t="shared" si="16"/>
        <v>0</v>
      </c>
      <c r="V89" s="5">
        <f t="shared" si="24"/>
        <v>0</v>
      </c>
      <c r="W89" s="5" t="e">
        <f t="shared" si="17"/>
        <v>#DIV/0!</v>
      </c>
      <c r="X89" s="1" t="e">
        <f t="shared" si="18"/>
        <v>#DIV/0!</v>
      </c>
      <c r="Z89" s="1" t="e">
        <f t="shared" si="25"/>
        <v>#DIV/0!</v>
      </c>
      <c r="AA89" s="1" t="e">
        <f t="shared" si="26"/>
        <v>#DIV/0!</v>
      </c>
      <c r="AB89" s="36">
        <f t="shared" si="21"/>
        <v>44998</v>
      </c>
      <c r="AC89" s="33">
        <f t="shared" si="22"/>
        <v>-3</v>
      </c>
      <c r="AD89" s="9">
        <f t="shared" si="23"/>
        <v>7</v>
      </c>
      <c r="AE89" s="9">
        <f>AE88+(0.2*AF90-0.04*(AG93+AG88))</f>
        <v>-187.24</v>
      </c>
      <c r="AH89" s="33"/>
      <c r="AI89" s="34"/>
    </row>
    <row r="90" spans="1:35" ht="15" customHeight="1" x14ac:dyDescent="0.2">
      <c r="A90" s="3">
        <f t="shared" si="19"/>
        <v>44999</v>
      </c>
      <c r="B90" s="6">
        <f t="shared" si="20"/>
        <v>44999</v>
      </c>
      <c r="C90" s="46"/>
      <c r="D90" s="14"/>
      <c r="E90" s="14"/>
      <c r="F90" s="15"/>
      <c r="G90" s="8">
        <f>G88+0.01*(0.4*P90-0.06*(Q92+Q87))</f>
        <v>-24.1812</v>
      </c>
      <c r="H90" s="8">
        <f>H88+0.01*(0.4*M90-0.06*(N92+N87))</f>
        <v>-7.1945999999999994</v>
      </c>
      <c r="I90" s="8">
        <f>I88+0.4*((I93-I88)-360*(I93-I88&gt;0))+(I88+0.4*((I93-I88)-360*(I93-I88&gt;0))&lt;0)*360</f>
        <v>136.76999999999998</v>
      </c>
      <c r="J90" s="9">
        <f>J88+0.4*(J93-J88)</f>
        <v>967.2</v>
      </c>
      <c r="K90" s="33">
        <v>-2</v>
      </c>
      <c r="L90" s="9">
        <v>43</v>
      </c>
      <c r="M90" s="29">
        <f>(H93-H88)*100</f>
        <v>8.0000000000000071</v>
      </c>
      <c r="P90" s="29">
        <f>100*(G93-G88)</f>
        <v>-83.000000000000185</v>
      </c>
      <c r="S90" s="50">
        <f>((I93-I88)*100-36000*(I93-I88&gt;0))</f>
        <v>-6589.9999999999991</v>
      </c>
      <c r="T90" s="5">
        <f t="shared" si="15"/>
        <v>-13.180000000000007</v>
      </c>
      <c r="U90" s="5" t="b">
        <f t="shared" si="16"/>
        <v>0</v>
      </c>
      <c r="V90" s="5">
        <f t="shared" si="24"/>
        <v>0</v>
      </c>
      <c r="W90" s="5" t="e">
        <f t="shared" si="17"/>
        <v>#DIV/0!</v>
      </c>
      <c r="X90" s="1" t="e">
        <f t="shared" si="18"/>
        <v>#DIV/0!</v>
      </c>
      <c r="Z90" s="1" t="e">
        <f t="shared" si="25"/>
        <v>#DIV/0!</v>
      </c>
      <c r="AA90" s="1" t="e">
        <f t="shared" si="26"/>
        <v>#DIV/0!</v>
      </c>
      <c r="AB90" s="36">
        <f t="shared" si="21"/>
        <v>44999</v>
      </c>
      <c r="AC90" s="33">
        <f t="shared" si="22"/>
        <v>-2</v>
      </c>
      <c r="AD90" s="9">
        <f t="shared" si="23"/>
        <v>43</v>
      </c>
      <c r="AE90" s="9">
        <f>AE88+(0.4*AF90-0.06*(AG93+AG88))</f>
        <v>-163.46</v>
      </c>
      <c r="AF90" s="1">
        <f>AE93-AE88</f>
        <v>119</v>
      </c>
    </row>
    <row r="91" spans="1:35" ht="15" customHeight="1" x14ac:dyDescent="0.2">
      <c r="A91" s="3">
        <f t="shared" si="19"/>
        <v>45000</v>
      </c>
      <c r="B91" s="6">
        <f t="shared" si="20"/>
        <v>45000</v>
      </c>
      <c r="C91" s="46"/>
      <c r="D91" s="14"/>
      <c r="E91" s="14"/>
      <c r="F91" s="15"/>
      <c r="G91" s="8">
        <f>G88+0.01*(0.6*P90-0.06*(Q92+Q87))</f>
        <v>-24.347200000000001</v>
      </c>
      <c r="H91" s="8">
        <f>H88+0.01*(0.6*M90-0.06*(N92+N87))</f>
        <v>-7.1785999999999994</v>
      </c>
      <c r="I91" s="8">
        <f>I88+0.6*((I93-I88)-360*(I93-I88&gt;0))+(I88+0.6*((I93-I88)-360*(I93-I88&gt;0))&lt;0)*360</f>
        <v>123.59</v>
      </c>
      <c r="J91" s="9">
        <f>J88+0.6*(J93-J88)</f>
        <v>966.8</v>
      </c>
      <c r="K91" s="33">
        <v>-2</v>
      </c>
      <c r="L91" s="9">
        <v>20</v>
      </c>
      <c r="M91" s="29"/>
      <c r="P91" s="29"/>
      <c r="S91" s="51"/>
      <c r="T91" s="5">
        <f t="shared" si="15"/>
        <v>-13.179999999999978</v>
      </c>
      <c r="U91" s="5" t="b">
        <f t="shared" si="16"/>
        <v>0</v>
      </c>
      <c r="V91" s="5">
        <f t="shared" si="24"/>
        <v>0</v>
      </c>
      <c r="W91" s="5" t="e">
        <f t="shared" si="17"/>
        <v>#DIV/0!</v>
      </c>
      <c r="X91" s="1" t="e">
        <f t="shared" si="18"/>
        <v>#DIV/0!</v>
      </c>
      <c r="Z91" s="1" t="e">
        <f t="shared" si="25"/>
        <v>#DIV/0!</v>
      </c>
      <c r="AA91" s="1" t="e">
        <f t="shared" si="26"/>
        <v>#DIV/0!</v>
      </c>
      <c r="AB91" s="36">
        <f t="shared" si="21"/>
        <v>45000</v>
      </c>
      <c r="AC91" s="33">
        <f t="shared" si="22"/>
        <v>-2</v>
      </c>
      <c r="AD91" s="9">
        <f t="shared" si="23"/>
        <v>20</v>
      </c>
      <c r="AE91" s="9">
        <f>AE88+(0.6*AF90-0.06*(AG93+AG88))</f>
        <v>-139.66000000000003</v>
      </c>
    </row>
    <row r="92" spans="1:35" ht="15" customHeight="1" x14ac:dyDescent="0.2">
      <c r="A92" s="3">
        <f t="shared" si="19"/>
        <v>45001</v>
      </c>
      <c r="B92" s="6">
        <f t="shared" si="20"/>
        <v>45001</v>
      </c>
      <c r="C92" s="46"/>
      <c r="D92" s="14"/>
      <c r="E92" s="14"/>
      <c r="F92" s="15"/>
      <c r="G92" s="8">
        <f>G88+0.01*(0.8*P90-0.04*(Q92+Q87))</f>
        <v>-24.506799999999998</v>
      </c>
      <c r="H92" s="8">
        <f>H88+0.01*(0.8*M90-0.04*(N92+N87))</f>
        <v>-7.1604000000000001</v>
      </c>
      <c r="I92" s="8">
        <f>I88+0.8*((I93-I88)-360*(I93-I88&gt;0))+(I88+0.8*((I93-I88)-360*(I93-I88&gt;0))&lt;0)*360</f>
        <v>110.41</v>
      </c>
      <c r="J92" s="9">
        <f>J88+0.8*(J93-J88)</f>
        <v>966.4</v>
      </c>
      <c r="K92" s="33">
        <v>-1</v>
      </c>
      <c r="L92" s="9">
        <v>56</v>
      </c>
      <c r="M92" s="29"/>
      <c r="N92" s="2">
        <f>M95-M90</f>
        <v>5.9999999999999609</v>
      </c>
      <c r="P92" s="29"/>
      <c r="Q92" s="2">
        <f>P95-P90</f>
        <v>16.000000000000369</v>
      </c>
      <c r="S92" s="51"/>
      <c r="T92" s="5">
        <f t="shared" si="15"/>
        <v>-13.180000000000007</v>
      </c>
      <c r="U92" s="5" t="b">
        <f t="shared" si="16"/>
        <v>0</v>
      </c>
      <c r="V92" s="5">
        <f t="shared" si="24"/>
        <v>0</v>
      </c>
      <c r="W92" s="5" t="e">
        <f t="shared" si="17"/>
        <v>#DIV/0!</v>
      </c>
      <c r="X92" s="1" t="e">
        <f t="shared" si="18"/>
        <v>#DIV/0!</v>
      </c>
      <c r="Z92" s="1" t="e">
        <f t="shared" si="25"/>
        <v>#DIV/0!</v>
      </c>
      <c r="AA92" s="1" t="e">
        <f t="shared" si="26"/>
        <v>#DIV/0!</v>
      </c>
      <c r="AB92" s="36">
        <f t="shared" si="21"/>
        <v>45001</v>
      </c>
      <c r="AC92" s="33">
        <f t="shared" si="22"/>
        <v>-1</v>
      </c>
      <c r="AD92" s="39">
        <f t="shared" si="23"/>
        <v>56</v>
      </c>
      <c r="AE92" s="9">
        <f>AE88+(0.8*AF90-0.04*(AG93+AG88))</f>
        <v>-115.84</v>
      </c>
    </row>
    <row r="93" spans="1:35" ht="15" customHeight="1" x14ac:dyDescent="0.2">
      <c r="A93" s="18">
        <f t="shared" si="19"/>
        <v>45002</v>
      </c>
      <c r="B93" s="6">
        <f t="shared" si="20"/>
        <v>45002</v>
      </c>
      <c r="C93" s="46"/>
      <c r="D93" s="14"/>
      <c r="E93" s="14"/>
      <c r="F93" s="15"/>
      <c r="G93" s="8">
        <v>-24.66</v>
      </c>
      <c r="H93" s="8">
        <v>-7.14</v>
      </c>
      <c r="I93" s="8">
        <v>97.23</v>
      </c>
      <c r="J93" s="9">
        <v>966</v>
      </c>
      <c r="K93" s="33">
        <v>-1</v>
      </c>
      <c r="L93" s="9">
        <v>32</v>
      </c>
      <c r="M93" s="29"/>
      <c r="P93" s="29"/>
      <c r="S93" s="51"/>
      <c r="T93" s="5">
        <f t="shared" si="15"/>
        <v>-13.179999999999993</v>
      </c>
      <c r="U93" s="5" t="b">
        <f t="shared" si="16"/>
        <v>0</v>
      </c>
      <c r="V93" s="5">
        <f t="shared" si="24"/>
        <v>0</v>
      </c>
      <c r="W93" s="5" t="e">
        <f t="shared" si="17"/>
        <v>#DIV/0!</v>
      </c>
      <c r="X93" s="1" t="e">
        <f t="shared" si="18"/>
        <v>#DIV/0!</v>
      </c>
      <c r="Z93" s="1" t="e">
        <f t="shared" si="25"/>
        <v>#DIV/0!</v>
      </c>
      <c r="AA93" s="1" t="e">
        <f t="shared" si="26"/>
        <v>#DIV/0!</v>
      </c>
      <c r="AB93" s="36">
        <f t="shared" si="21"/>
        <v>45002</v>
      </c>
      <c r="AC93" s="33">
        <f t="shared" si="22"/>
        <v>-1</v>
      </c>
      <c r="AD93" s="9">
        <f t="shared" si="23"/>
        <v>32</v>
      </c>
      <c r="AE93" s="1">
        <f>SIGN(AC93)*(ABS(AC93)*60+AD93)+(AC93=0)*AD93</f>
        <v>-92</v>
      </c>
      <c r="AG93" s="1">
        <f>AF95-AF90</f>
        <v>-1</v>
      </c>
    </row>
    <row r="94" spans="1:35" ht="15" customHeight="1" x14ac:dyDescent="0.2">
      <c r="A94" s="3">
        <f t="shared" si="19"/>
        <v>45003</v>
      </c>
      <c r="B94" s="6">
        <f t="shared" si="20"/>
        <v>45003</v>
      </c>
      <c r="C94" s="46"/>
      <c r="D94" s="14"/>
      <c r="E94" s="14"/>
      <c r="F94" s="15"/>
      <c r="G94" s="8">
        <f>G93+0.01*(0.2*P95-0.04*(Q97+Q92))</f>
        <v>-24.808</v>
      </c>
      <c r="H94" s="8">
        <f>H93+0.01*(0.2*M95-0.04*(N97+N92))</f>
        <v>-7.1163999999999996</v>
      </c>
      <c r="I94" s="8">
        <f>I93+0.2*((I98-I93)-360*(I98-I93&gt;0))+(I93+0.2*((I98-I93)-360*(I98-I93&gt;0))&lt;0)*360</f>
        <v>84.048000000000002</v>
      </c>
      <c r="J94" s="9">
        <f>J93+0.2*(J98-J93)</f>
        <v>965.8</v>
      </c>
      <c r="K94" s="33">
        <v>-1</v>
      </c>
      <c r="L94" s="9">
        <v>9</v>
      </c>
      <c r="M94" s="29"/>
      <c r="O94" s="2">
        <f>N97-N92</f>
        <v>-0.99999999999988987</v>
      </c>
      <c r="P94" s="29"/>
      <c r="R94" s="2">
        <f>Q97-Q92</f>
        <v>2.9999999999994031</v>
      </c>
      <c r="S94" s="51"/>
      <c r="T94" s="5">
        <f t="shared" si="15"/>
        <v>-13.182000000000002</v>
      </c>
      <c r="U94" s="5" t="b">
        <f t="shared" si="16"/>
        <v>0</v>
      </c>
      <c r="V94" s="5">
        <f t="shared" si="24"/>
        <v>0</v>
      </c>
      <c r="W94" s="5" t="e">
        <f t="shared" si="17"/>
        <v>#DIV/0!</v>
      </c>
      <c r="X94" s="1" t="e">
        <f t="shared" si="18"/>
        <v>#DIV/0!</v>
      </c>
      <c r="Z94" s="1" t="e">
        <f t="shared" si="25"/>
        <v>#DIV/0!</v>
      </c>
      <c r="AA94" s="1" t="e">
        <f t="shared" si="26"/>
        <v>#DIV/0!</v>
      </c>
      <c r="AB94" s="36">
        <f t="shared" si="21"/>
        <v>45003</v>
      </c>
      <c r="AC94" s="33">
        <f t="shared" si="22"/>
        <v>-1</v>
      </c>
      <c r="AD94" s="9">
        <f t="shared" si="23"/>
        <v>9</v>
      </c>
      <c r="AE94" s="9">
        <f>AE93+(0.2*AF95-0.04*(AG98+AG93))</f>
        <v>-68.36</v>
      </c>
    </row>
    <row r="95" spans="1:35" ht="15" customHeight="1" x14ac:dyDescent="0.2">
      <c r="A95" s="3">
        <f t="shared" si="19"/>
        <v>45004</v>
      </c>
      <c r="B95" s="6">
        <f t="shared" si="20"/>
        <v>45004</v>
      </c>
      <c r="C95" s="47"/>
      <c r="D95" s="14"/>
      <c r="E95" s="14"/>
      <c r="F95" s="15"/>
      <c r="G95" s="8">
        <f>G93+0.01*(0.4*P95-0.06*(Q97+Q92))</f>
        <v>-24.948999999999998</v>
      </c>
      <c r="H95" s="8">
        <f>H93+0.01*(0.4*M95-0.06*(N97+N92))</f>
        <v>-7.0906000000000002</v>
      </c>
      <c r="I95" s="8">
        <f>I93+0.4*((I98-I93)-360*(I98-I93&gt;0))+(I93+0.4*((I98-I93)-360*(I98-I93&gt;0))&lt;0)*360</f>
        <v>70.866</v>
      </c>
      <c r="J95" s="9">
        <f>J93+0.4*(J98-J93)</f>
        <v>965.6</v>
      </c>
      <c r="K95" s="33">
        <v>0</v>
      </c>
      <c r="L95" s="9">
        <v>-45</v>
      </c>
      <c r="M95" s="29">
        <f>(H98-H93)*100</f>
        <v>13.999999999999968</v>
      </c>
      <c r="P95" s="29">
        <f>100*(G98-G93)</f>
        <v>-66.999999999999815</v>
      </c>
      <c r="S95" s="50">
        <f>((I98-I93)*100-36000*(I98-I93&gt;0))</f>
        <v>-6591</v>
      </c>
      <c r="T95" s="5">
        <f t="shared" si="15"/>
        <v>-13.182000000000002</v>
      </c>
      <c r="U95" s="5" t="b">
        <f t="shared" si="16"/>
        <v>0</v>
      </c>
      <c r="V95" s="5">
        <f t="shared" si="24"/>
        <v>0</v>
      </c>
      <c r="W95" s="5" t="e">
        <f t="shared" si="17"/>
        <v>#DIV/0!</v>
      </c>
      <c r="X95" s="1" t="e">
        <f t="shared" si="18"/>
        <v>#DIV/0!</v>
      </c>
      <c r="Z95" s="1" t="e">
        <f t="shared" si="25"/>
        <v>#DIV/0!</v>
      </c>
      <c r="AA95" s="1" t="e">
        <f t="shared" si="26"/>
        <v>#DIV/0!</v>
      </c>
      <c r="AB95" s="36">
        <f t="shared" si="21"/>
        <v>45004</v>
      </c>
      <c r="AC95" s="33">
        <f t="shared" si="22"/>
        <v>0</v>
      </c>
      <c r="AD95" s="9">
        <f t="shared" si="23"/>
        <v>-45</v>
      </c>
      <c r="AE95" s="9">
        <f>AE93+(0.4*AF95-0.06*(AG98+AG93))</f>
        <v>-44.739999999999995</v>
      </c>
      <c r="AF95" s="1">
        <f>AE98-AE93</f>
        <v>118</v>
      </c>
    </row>
    <row r="96" spans="1:35" ht="15" customHeight="1" x14ac:dyDescent="0.2">
      <c r="A96" s="3">
        <f t="shared" si="19"/>
        <v>45005</v>
      </c>
      <c r="B96" s="6">
        <f t="shared" si="20"/>
        <v>45005</v>
      </c>
      <c r="C96" s="46"/>
      <c r="D96" s="14"/>
      <c r="E96" s="14"/>
      <c r="F96" s="15"/>
      <c r="G96" s="8">
        <f>G93+0.01*(0.6*P95-0.06*(Q97+Q92))</f>
        <v>-25.082999999999998</v>
      </c>
      <c r="H96" s="8">
        <f>H93+0.01*(0.6*M95-0.06*(N97+N92))</f>
        <v>-7.0625999999999998</v>
      </c>
      <c r="I96" s="8">
        <f>I93+0.6*((I98-I93)-360*(I98-I93&gt;0))+(I93+0.6*((I98-I93)-360*(I98-I93&gt;0))&lt;0)*360</f>
        <v>57.684000000000005</v>
      </c>
      <c r="J96" s="9">
        <f>J93+0.6*(J98-J93)</f>
        <v>965.4</v>
      </c>
      <c r="K96" s="33">
        <v>0</v>
      </c>
      <c r="L96" s="9">
        <v>-21</v>
      </c>
      <c r="M96" s="29"/>
      <c r="P96" s="29"/>
      <c r="S96" s="51"/>
      <c r="T96" s="5">
        <f t="shared" si="15"/>
        <v>-13.181999999999995</v>
      </c>
      <c r="U96" s="5" t="b">
        <f t="shared" si="16"/>
        <v>0</v>
      </c>
      <c r="V96" s="5">
        <f t="shared" si="24"/>
        <v>0</v>
      </c>
      <c r="W96" s="5" t="e">
        <f t="shared" si="17"/>
        <v>#DIV/0!</v>
      </c>
      <c r="X96" s="1" t="e">
        <f t="shared" si="18"/>
        <v>#DIV/0!</v>
      </c>
      <c r="Z96" s="1" t="e">
        <f t="shared" si="25"/>
        <v>#DIV/0!</v>
      </c>
      <c r="AA96" s="1" t="e">
        <f t="shared" si="26"/>
        <v>#DIV/0!</v>
      </c>
      <c r="AB96" s="36">
        <f t="shared" si="21"/>
        <v>45005</v>
      </c>
      <c r="AC96" s="33">
        <f t="shared" si="22"/>
        <v>0</v>
      </c>
      <c r="AD96" s="39">
        <f t="shared" si="23"/>
        <v>-21</v>
      </c>
      <c r="AE96" s="9">
        <f>AE93+(0.6*AF95-0.06*(AG98+AG93))</f>
        <v>-21.14</v>
      </c>
    </row>
    <row r="97" spans="1:33" ht="15" customHeight="1" x14ac:dyDescent="0.2">
      <c r="A97" s="3">
        <f t="shared" si="19"/>
        <v>45006</v>
      </c>
      <c r="B97" s="6">
        <f t="shared" si="20"/>
        <v>45006</v>
      </c>
      <c r="C97" s="46"/>
      <c r="D97" s="14"/>
      <c r="E97" s="14"/>
      <c r="F97" s="15"/>
      <c r="G97" s="8">
        <f>G93+0.01*(0.8*P95-0.04*(Q97+Q92))</f>
        <v>-25.209999999999997</v>
      </c>
      <c r="H97" s="8">
        <f>H93+0.01*(0.8*M95-0.04*(N97+N92))</f>
        <v>-7.0324</v>
      </c>
      <c r="I97" s="8">
        <f>I93+0.8*((I98-I93)-360*(I98-I93&gt;0))+(I93+0.8*((I98-I93)-360*(I98-I93&gt;0))&lt;0)*360</f>
        <v>44.502000000000002</v>
      </c>
      <c r="J97" s="9">
        <f>J93+0.8*(J98-J93)</f>
        <v>965.2</v>
      </c>
      <c r="K97" s="33">
        <v>0</v>
      </c>
      <c r="L97" s="9">
        <v>3</v>
      </c>
      <c r="M97" s="29"/>
      <c r="N97" s="2">
        <f>M100-M95</f>
        <v>5.0000000000000711</v>
      </c>
      <c r="P97" s="29"/>
      <c r="Q97" s="2">
        <f>P100-P95</f>
        <v>18.999999999999773</v>
      </c>
      <c r="S97" s="51"/>
      <c r="T97" s="5">
        <f t="shared" si="15"/>
        <v>-13.182000000000002</v>
      </c>
      <c r="U97" s="5" t="b">
        <f t="shared" si="16"/>
        <v>0</v>
      </c>
      <c r="V97" s="5">
        <f t="shared" si="24"/>
        <v>0</v>
      </c>
      <c r="W97" s="5" t="e">
        <f t="shared" si="17"/>
        <v>#DIV/0!</v>
      </c>
      <c r="X97" s="1" t="e">
        <f t="shared" si="18"/>
        <v>#DIV/0!</v>
      </c>
      <c r="Z97" s="1" t="e">
        <f t="shared" si="25"/>
        <v>#DIV/0!</v>
      </c>
      <c r="AA97" s="1" t="e">
        <f t="shared" si="26"/>
        <v>#DIV/0!</v>
      </c>
      <c r="AB97" s="36">
        <f t="shared" si="21"/>
        <v>45006</v>
      </c>
      <c r="AC97" s="33">
        <f t="shared" si="22"/>
        <v>0</v>
      </c>
      <c r="AD97" s="9">
        <f t="shared" si="23"/>
        <v>3</v>
      </c>
      <c r="AE97" s="9">
        <f>AE93+(0.8*AF95-0.04*(AG98+AG93))</f>
        <v>2.4400000000000119</v>
      </c>
    </row>
    <row r="98" spans="1:33" ht="15" customHeight="1" x14ac:dyDescent="0.2">
      <c r="A98" s="18">
        <f t="shared" si="19"/>
        <v>45007</v>
      </c>
      <c r="B98" s="6">
        <f t="shared" si="20"/>
        <v>45007</v>
      </c>
      <c r="C98" s="46"/>
      <c r="D98" s="14"/>
      <c r="E98" s="14"/>
      <c r="F98" s="15"/>
      <c r="G98" s="8">
        <v>-25.33</v>
      </c>
      <c r="H98" s="8">
        <v>-7</v>
      </c>
      <c r="I98" s="8">
        <v>31.32</v>
      </c>
      <c r="J98" s="9">
        <v>965</v>
      </c>
      <c r="K98" s="33">
        <v>0</v>
      </c>
      <c r="L98" s="9">
        <v>26</v>
      </c>
      <c r="M98" s="29"/>
      <c r="P98" s="29"/>
      <c r="S98" s="51"/>
      <c r="T98" s="5">
        <f t="shared" si="15"/>
        <v>-13.182000000000002</v>
      </c>
      <c r="U98" s="5" t="b">
        <f t="shared" si="16"/>
        <v>0</v>
      </c>
      <c r="V98" s="5">
        <f t="shared" si="24"/>
        <v>0</v>
      </c>
      <c r="W98" s="5" t="e">
        <f t="shared" si="17"/>
        <v>#DIV/0!</v>
      </c>
      <c r="X98" s="1" t="e">
        <f t="shared" si="18"/>
        <v>#DIV/0!</v>
      </c>
      <c r="Z98" s="1" t="e">
        <f t="shared" si="25"/>
        <v>#DIV/0!</v>
      </c>
      <c r="AA98" s="1" t="e">
        <f t="shared" si="26"/>
        <v>#DIV/0!</v>
      </c>
      <c r="AB98" s="36">
        <f t="shared" si="21"/>
        <v>45007</v>
      </c>
      <c r="AC98" s="33">
        <f t="shared" si="22"/>
        <v>0</v>
      </c>
      <c r="AD98" s="9">
        <f t="shared" si="23"/>
        <v>26</v>
      </c>
      <c r="AE98" s="1">
        <f>SIGN(AC98)*(ABS(AC98)*60+AD98)+(AC98=0)*AD98</f>
        <v>26</v>
      </c>
      <c r="AG98" s="1">
        <f>AF100-AF95</f>
        <v>0</v>
      </c>
    </row>
    <row r="99" spans="1:33" ht="15" customHeight="1" x14ac:dyDescent="0.2">
      <c r="A99" s="3">
        <f t="shared" si="19"/>
        <v>45008</v>
      </c>
      <c r="B99" s="6">
        <f t="shared" si="20"/>
        <v>45008</v>
      </c>
      <c r="C99" s="46"/>
      <c r="D99" s="14"/>
      <c r="E99" s="14"/>
      <c r="F99" s="15"/>
      <c r="G99" s="8">
        <f>G98+0.01*(0.2*P100-0.04*(Q102+Q97))</f>
        <v>-25.440399999999997</v>
      </c>
      <c r="H99" s="8">
        <f>H98+0.01*(0.2*M100-0.04*(N102+N97))</f>
        <v>-6.9660000000000002</v>
      </c>
      <c r="I99" s="8">
        <f>I98+0.2*((I103-I98)-360*(I103-I98&gt;0))+(I98+0.2*((I103-I98)-360*(I103-I98&gt;0))&lt;0)*360</f>
        <v>18.134</v>
      </c>
      <c r="J99" s="9">
        <f>J98+0.2*(J103-J98)</f>
        <v>964.8</v>
      </c>
      <c r="K99" s="33">
        <v>0</v>
      </c>
      <c r="L99" s="9">
        <v>50</v>
      </c>
      <c r="M99" s="29"/>
      <c r="O99" s="2">
        <f>N102-N97</f>
        <v>-1.7763568394002505E-13</v>
      </c>
      <c r="P99" s="29"/>
      <c r="R99" s="2">
        <f>Q102-Q97</f>
        <v>-1.9999999999999574</v>
      </c>
      <c r="S99" s="51"/>
      <c r="T99" s="5">
        <f t="shared" si="15"/>
        <v>-13.186</v>
      </c>
      <c r="U99" s="5" t="b">
        <f t="shared" si="16"/>
        <v>0</v>
      </c>
      <c r="V99" s="5">
        <f t="shared" si="24"/>
        <v>0</v>
      </c>
      <c r="W99" s="5" t="e">
        <f t="shared" si="17"/>
        <v>#DIV/0!</v>
      </c>
      <c r="X99" s="1" t="e">
        <f t="shared" si="18"/>
        <v>#DIV/0!</v>
      </c>
      <c r="Z99" s="1" t="e">
        <f t="shared" si="25"/>
        <v>#DIV/0!</v>
      </c>
      <c r="AA99" s="1" t="e">
        <f t="shared" si="26"/>
        <v>#DIV/0!</v>
      </c>
      <c r="AB99" s="36">
        <f t="shared" si="21"/>
        <v>45008</v>
      </c>
      <c r="AC99" s="33">
        <f t="shared" si="22"/>
        <v>0</v>
      </c>
      <c r="AD99" s="9">
        <f t="shared" si="23"/>
        <v>50</v>
      </c>
      <c r="AE99" s="9">
        <f>AE98+(0.2*AF100-0.04*(AG103+AG98))</f>
        <v>49.64</v>
      </c>
    </row>
    <row r="100" spans="1:33" ht="15" customHeight="1" x14ac:dyDescent="0.2">
      <c r="A100" s="3">
        <f t="shared" si="19"/>
        <v>45009</v>
      </c>
      <c r="B100" s="6">
        <f t="shared" si="20"/>
        <v>45009</v>
      </c>
      <c r="C100" s="46">
        <v>2269</v>
      </c>
      <c r="D100" s="14"/>
      <c r="E100" s="14"/>
      <c r="F100" s="15"/>
      <c r="G100" s="8">
        <f>G98+0.01*(0.4*P100-0.06*(Q102+Q97))</f>
        <v>-25.543599999999998</v>
      </c>
      <c r="H100" s="8">
        <f>H98+0.01*(0.4*M100-0.06*(N102+N97))</f>
        <v>-6.93</v>
      </c>
      <c r="I100" s="8">
        <f>I98+0.4*((I103-I98)-360*(I103-I98&gt;0))+(I98+0.4*((I103-I98)-360*(I103-I98&gt;0))&lt;0)*360</f>
        <v>4.9479999999999968</v>
      </c>
      <c r="J100" s="9">
        <f>J98+0.4*(J103-J98)</f>
        <v>964.6</v>
      </c>
      <c r="K100" s="33">
        <v>1</v>
      </c>
      <c r="L100" s="9">
        <v>14</v>
      </c>
      <c r="M100" s="29">
        <f>(H103-H98)*100</f>
        <v>19.000000000000039</v>
      </c>
      <c r="P100" s="29">
        <f>100*(G103-G98)</f>
        <v>-48.000000000000043</v>
      </c>
      <c r="S100" s="37">
        <f>((I103-I98)*100-36000*(I103-I98&gt;0))</f>
        <v>-6593</v>
      </c>
      <c r="T100" s="5">
        <f t="shared" si="15"/>
        <v>-13.186000000000003</v>
      </c>
      <c r="U100" s="5" t="b">
        <f t="shared" si="16"/>
        <v>0</v>
      </c>
      <c r="V100" s="5">
        <f t="shared" si="24"/>
        <v>0</v>
      </c>
      <c r="W100" s="5" t="e">
        <f t="shared" si="17"/>
        <v>#DIV/0!</v>
      </c>
      <c r="X100" s="1" t="e">
        <f t="shared" si="18"/>
        <v>#DIV/0!</v>
      </c>
      <c r="Y100" s="1">
        <v>2269</v>
      </c>
      <c r="Z100" s="1" t="e">
        <f t="shared" si="25"/>
        <v>#DIV/0!</v>
      </c>
      <c r="AA100" s="1" t="e">
        <f t="shared" si="26"/>
        <v>#DIV/0!</v>
      </c>
      <c r="AB100" s="36">
        <f t="shared" si="21"/>
        <v>45009</v>
      </c>
      <c r="AC100" s="33">
        <f t="shared" si="22"/>
        <v>1</v>
      </c>
      <c r="AD100" s="9">
        <f t="shared" si="23"/>
        <v>14</v>
      </c>
      <c r="AE100" s="9">
        <f>AE98+(0.4*AF100-0.06*(AG103+AG98))</f>
        <v>73.260000000000005</v>
      </c>
      <c r="AF100" s="1">
        <f>AE103-AE98</f>
        <v>118</v>
      </c>
    </row>
    <row r="101" spans="1:33" ht="15" customHeight="1" x14ac:dyDescent="0.2">
      <c r="A101" s="3">
        <f t="shared" si="19"/>
        <v>45010</v>
      </c>
      <c r="B101" s="6">
        <f t="shared" si="20"/>
        <v>45010</v>
      </c>
      <c r="C101" s="47">
        <v>0.75</v>
      </c>
      <c r="D101" s="14"/>
      <c r="E101" s="14"/>
      <c r="F101" s="15"/>
      <c r="G101" s="8">
        <f>G98+0.01*(0.6*P100-0.06*(Q102+Q97))</f>
        <v>-25.639599999999998</v>
      </c>
      <c r="H101" s="8">
        <f>H98+0.01*(0.6*M100-0.06*(N102+N97))</f>
        <v>-6.8919999999999995</v>
      </c>
      <c r="I101" s="8">
        <f>I98+0.6*((I103-I98)-360*(I103-I98&gt;0))+(I98+0.6*((I103-I98)-360*(I103-I98&gt;0))&lt;0)*360</f>
        <v>351.762</v>
      </c>
      <c r="J101" s="9">
        <f>J98+0.6*(J103-J98)</f>
        <v>964.4</v>
      </c>
      <c r="K101" s="33">
        <v>1</v>
      </c>
      <c r="L101" s="9">
        <v>37</v>
      </c>
      <c r="M101" s="29"/>
      <c r="P101" s="29"/>
      <c r="S101" s="51"/>
      <c r="T101" s="5">
        <f t="shared" si="15"/>
        <v>346.81400000000002</v>
      </c>
      <c r="U101" s="5" t="b">
        <f t="shared" si="16"/>
        <v>1</v>
      </c>
      <c r="V101" s="5">
        <f t="shared" si="24"/>
        <v>-13.185999999999979</v>
      </c>
      <c r="W101" s="5">
        <f t="shared" si="17"/>
        <v>-5.9940846352191954</v>
      </c>
      <c r="X101" s="1">
        <f t="shared" si="18"/>
        <v>18.005915364780805</v>
      </c>
      <c r="Z101" s="1">
        <f t="shared" si="25"/>
        <v>18</v>
      </c>
      <c r="AA101" s="1">
        <f t="shared" si="26"/>
        <v>0</v>
      </c>
      <c r="AB101" s="36">
        <f t="shared" si="21"/>
        <v>45010</v>
      </c>
      <c r="AC101" s="33">
        <f t="shared" si="22"/>
        <v>1</v>
      </c>
      <c r="AD101" s="9">
        <f t="shared" si="23"/>
        <v>37</v>
      </c>
      <c r="AE101" s="9">
        <f>AE98+(0.6*AF100-0.06*(AG103+AG98))</f>
        <v>96.86</v>
      </c>
    </row>
    <row r="102" spans="1:33" ht="15" customHeight="1" x14ac:dyDescent="0.2">
      <c r="A102" s="3">
        <f t="shared" si="19"/>
        <v>45011</v>
      </c>
      <c r="B102" s="6">
        <f t="shared" si="20"/>
        <v>45011</v>
      </c>
      <c r="C102" s="46"/>
      <c r="D102" s="14"/>
      <c r="E102" s="14"/>
      <c r="F102" s="15"/>
      <c r="G102" s="8">
        <f>G98+0.01*(0.8*P100-0.04*(Q102+Q97))</f>
        <v>-25.728399999999997</v>
      </c>
      <c r="H102" s="8">
        <f>H98+0.01*(0.8*M100-0.04*(N102+N97))</f>
        <v>-6.8519999999999994</v>
      </c>
      <c r="I102" s="8">
        <f>I98+0.8*((I103-I98)-360*(I103-I98&gt;0))+(I98+0.8*((I103-I98)-360*(I103-I98&gt;0))&lt;0)*360</f>
        <v>338.57600000000002</v>
      </c>
      <c r="J102" s="9">
        <f>J98+0.8*(J103-J98)</f>
        <v>964.2</v>
      </c>
      <c r="K102" s="33">
        <v>2</v>
      </c>
      <c r="L102" s="9">
        <v>1</v>
      </c>
      <c r="M102" s="29"/>
      <c r="N102" s="2">
        <f>M105-M100</f>
        <v>4.9999999999998934</v>
      </c>
      <c r="P102" s="29"/>
      <c r="Q102" s="2">
        <f>P105-P100</f>
        <v>16.999999999999815</v>
      </c>
      <c r="S102" s="51"/>
      <c r="T102" s="5">
        <f t="shared" si="15"/>
        <v>-13.185999999999979</v>
      </c>
      <c r="U102" s="5" t="b">
        <f t="shared" si="16"/>
        <v>0</v>
      </c>
      <c r="V102" s="5">
        <f t="shared" si="24"/>
        <v>0</v>
      </c>
      <c r="W102" s="5" t="e">
        <f t="shared" si="17"/>
        <v>#DIV/0!</v>
      </c>
      <c r="X102" s="1" t="e">
        <f t="shared" si="18"/>
        <v>#DIV/0!</v>
      </c>
      <c r="Z102" s="1" t="e">
        <f t="shared" si="25"/>
        <v>#DIV/0!</v>
      </c>
      <c r="AA102" s="1" t="e">
        <f t="shared" si="26"/>
        <v>#DIV/0!</v>
      </c>
      <c r="AB102" s="36">
        <f t="shared" si="21"/>
        <v>45011</v>
      </c>
      <c r="AC102" s="33">
        <f t="shared" si="22"/>
        <v>2</v>
      </c>
      <c r="AD102" s="39">
        <f t="shared" si="23"/>
        <v>1</v>
      </c>
      <c r="AE102" s="9">
        <f>AE98+(0.8*AF100-0.04*(AG103+AG98))</f>
        <v>120.44000000000001</v>
      </c>
    </row>
    <row r="103" spans="1:33" ht="15" customHeight="1" x14ac:dyDescent="0.2">
      <c r="A103" s="18">
        <f t="shared" si="19"/>
        <v>45012</v>
      </c>
      <c r="B103" s="6">
        <f t="shared" si="20"/>
        <v>45012</v>
      </c>
      <c r="C103" s="46"/>
      <c r="D103" s="14"/>
      <c r="E103" s="14"/>
      <c r="F103" s="15"/>
      <c r="G103" s="8">
        <v>-25.81</v>
      </c>
      <c r="H103" s="8">
        <v>-6.81</v>
      </c>
      <c r="I103" s="8">
        <v>325.39</v>
      </c>
      <c r="J103" s="9">
        <v>964</v>
      </c>
      <c r="K103" s="33">
        <v>2</v>
      </c>
      <c r="L103" s="9">
        <v>24</v>
      </c>
      <c r="M103" s="29"/>
      <c r="P103" s="29"/>
      <c r="S103" s="51"/>
      <c r="T103" s="5">
        <f t="shared" si="15"/>
        <v>-13.186000000000035</v>
      </c>
      <c r="U103" s="5" t="b">
        <f t="shared" si="16"/>
        <v>0</v>
      </c>
      <c r="V103" s="5">
        <f t="shared" si="24"/>
        <v>0</v>
      </c>
      <c r="W103" s="5" t="e">
        <f t="shared" si="17"/>
        <v>#DIV/0!</v>
      </c>
      <c r="X103" s="1" t="e">
        <f t="shared" si="18"/>
        <v>#DIV/0!</v>
      </c>
      <c r="Z103" s="1" t="e">
        <f t="shared" si="25"/>
        <v>#DIV/0!</v>
      </c>
      <c r="AA103" s="1" t="e">
        <f t="shared" si="26"/>
        <v>#DIV/0!</v>
      </c>
      <c r="AB103" s="36">
        <f t="shared" si="21"/>
        <v>45012</v>
      </c>
      <c r="AC103" s="33">
        <f t="shared" si="22"/>
        <v>2</v>
      </c>
      <c r="AD103" s="9">
        <f t="shared" si="23"/>
        <v>24</v>
      </c>
      <c r="AE103" s="1">
        <f>SIGN(AC103)*(ABS(AC103)*60+AD103)+(AC103=0)*AD103</f>
        <v>144</v>
      </c>
      <c r="AG103" s="1">
        <f>AF105-AF100</f>
        <v>-1</v>
      </c>
    </row>
    <row r="104" spans="1:33" ht="15" customHeight="1" x14ac:dyDescent="0.2">
      <c r="A104" s="3">
        <f t="shared" si="19"/>
        <v>45013</v>
      </c>
      <c r="B104" s="6">
        <f t="shared" si="20"/>
        <v>45013</v>
      </c>
      <c r="C104" s="46"/>
      <c r="D104" s="14"/>
      <c r="E104" s="14"/>
      <c r="F104" s="15"/>
      <c r="G104" s="8">
        <f>G103+0.01*(0.2*P105-0.04*(Q107+Q102))</f>
        <v>-25.8856</v>
      </c>
      <c r="H104" s="8">
        <f>H103+0.01*(0.2*M105-0.04*(N107+N102))</f>
        <v>-6.766</v>
      </c>
      <c r="I104" s="8">
        <f>I103+0.2*((I108-I103)-360*(I108-I103&gt;0))+(I103+0.2*((I108-I103)-360*(I108-I103&gt;0))&lt;0)*360</f>
        <v>312.2</v>
      </c>
      <c r="J104" s="9">
        <f>J103+0.2*(J108-J103)</f>
        <v>963.6</v>
      </c>
      <c r="K104" s="33">
        <v>2</v>
      </c>
      <c r="L104" s="9">
        <v>48</v>
      </c>
      <c r="M104" s="29"/>
      <c r="O104" s="2">
        <f>N107-N102</f>
        <v>1.7763568394002505E-13</v>
      </c>
      <c r="P104" s="29"/>
      <c r="R104" s="2">
        <f>Q107-Q102</f>
        <v>3.5527136788005009E-13</v>
      </c>
      <c r="S104" s="51"/>
      <c r="T104" s="5">
        <f t="shared" si="15"/>
        <v>-13.189999999999998</v>
      </c>
      <c r="U104" s="5" t="b">
        <f t="shared" si="16"/>
        <v>0</v>
      </c>
      <c r="V104" s="5">
        <f t="shared" si="24"/>
        <v>0</v>
      </c>
      <c r="W104" s="5" t="e">
        <f t="shared" si="17"/>
        <v>#DIV/0!</v>
      </c>
      <c r="X104" s="1" t="e">
        <f t="shared" si="18"/>
        <v>#DIV/0!</v>
      </c>
      <c r="Z104" s="1" t="e">
        <f t="shared" si="25"/>
        <v>#DIV/0!</v>
      </c>
      <c r="AA104" s="1" t="e">
        <f t="shared" si="26"/>
        <v>#DIV/0!</v>
      </c>
      <c r="AB104" s="36">
        <f t="shared" si="21"/>
        <v>45013</v>
      </c>
      <c r="AC104" s="33">
        <f t="shared" si="22"/>
        <v>2</v>
      </c>
      <c r="AD104" s="9">
        <f t="shared" si="23"/>
        <v>48</v>
      </c>
      <c r="AE104" s="9">
        <f>AE103+(0.2*AF105-0.04*(AG108+AG103))</f>
        <v>167.52</v>
      </c>
    </row>
    <row r="105" spans="1:33" ht="15" customHeight="1" x14ac:dyDescent="0.2">
      <c r="A105" s="3">
        <f t="shared" si="19"/>
        <v>45014</v>
      </c>
      <c r="B105" s="6">
        <f t="shared" si="20"/>
        <v>45014</v>
      </c>
      <c r="C105" s="46"/>
      <c r="D105" s="14"/>
      <c r="E105" s="14"/>
      <c r="F105" s="15"/>
      <c r="G105" s="8">
        <f>G103+0.01*(0.4*P105-0.06*(Q107+Q102))</f>
        <v>-25.9544</v>
      </c>
      <c r="H105" s="8">
        <f>H103+0.01*(0.4*M105-0.06*(N107+N102))</f>
        <v>-6.72</v>
      </c>
      <c r="I105" s="8">
        <f>I103+0.4*((I108-I103)-360*(I108-I103&gt;0))+(I103+0.4*((I108-I103)-360*(I108-I103&gt;0))&lt;0)*360</f>
        <v>299.01</v>
      </c>
      <c r="J105" s="9">
        <f>J103+0.4*(J108-J103)</f>
        <v>963.2</v>
      </c>
      <c r="K105" s="33">
        <v>3</v>
      </c>
      <c r="L105" s="9">
        <v>11</v>
      </c>
      <c r="M105" s="29">
        <f>(H108-H103)*100</f>
        <v>23.999999999999932</v>
      </c>
      <c r="P105" s="29">
        <f>100*(G108-G103)</f>
        <v>-31.000000000000227</v>
      </c>
      <c r="S105" s="50">
        <f>((I108-I103)*100-36000*(I108-I103&gt;0))</f>
        <v>-6594.9999999999991</v>
      </c>
      <c r="T105" s="5">
        <f t="shared" si="15"/>
        <v>-13.189999999999998</v>
      </c>
      <c r="U105" s="5" t="b">
        <f t="shared" si="16"/>
        <v>0</v>
      </c>
      <c r="V105" s="5">
        <f t="shared" si="24"/>
        <v>0</v>
      </c>
      <c r="W105" s="5" t="e">
        <f t="shared" si="17"/>
        <v>#DIV/0!</v>
      </c>
      <c r="X105" s="1" t="e">
        <f t="shared" si="18"/>
        <v>#DIV/0!</v>
      </c>
      <c r="Z105" s="1" t="e">
        <f t="shared" si="25"/>
        <v>#DIV/0!</v>
      </c>
      <c r="AA105" s="1" t="e">
        <f t="shared" si="26"/>
        <v>#DIV/0!</v>
      </c>
      <c r="AB105" s="36">
        <f t="shared" si="21"/>
        <v>45014</v>
      </c>
      <c r="AC105" s="33">
        <f t="shared" si="22"/>
        <v>3</v>
      </c>
      <c r="AD105" s="9">
        <f t="shared" si="23"/>
        <v>11</v>
      </c>
      <c r="AE105" s="9">
        <f>AE103+(0.4*AF105-0.06*(AG108+AG103))</f>
        <v>190.98000000000002</v>
      </c>
      <c r="AF105" s="1">
        <f>AE108-AE103</f>
        <v>117</v>
      </c>
    </row>
    <row r="106" spans="1:33" ht="15" customHeight="1" x14ac:dyDescent="0.2">
      <c r="A106" s="3">
        <f t="shared" si="19"/>
        <v>45015</v>
      </c>
      <c r="B106" s="6">
        <f t="shared" si="20"/>
        <v>45015</v>
      </c>
      <c r="C106" s="46"/>
      <c r="D106" s="14"/>
      <c r="E106" s="14"/>
      <c r="F106" s="15"/>
      <c r="G106" s="8">
        <f>G103+0.01*(0.6*P105-0.06*(Q107+Q102))</f>
        <v>-26.016400000000001</v>
      </c>
      <c r="H106" s="8">
        <f>H103+0.01*(0.6*M105-0.06*(N107+N102))</f>
        <v>-6.6719999999999997</v>
      </c>
      <c r="I106" s="8">
        <f>I103+0.6*((I108-I103)-360*(I108-I103&gt;0))+(I103+0.6*((I108-I103)-360*(I108-I103&gt;0))&lt;0)*360</f>
        <v>285.82</v>
      </c>
      <c r="J106" s="9">
        <f>J103+0.6*(J108-J103)</f>
        <v>962.8</v>
      </c>
      <c r="K106" s="33">
        <v>3</v>
      </c>
      <c r="L106" s="9">
        <v>35</v>
      </c>
      <c r="M106" s="29"/>
      <c r="P106" s="29"/>
      <c r="S106" s="51"/>
      <c r="T106" s="5">
        <f t="shared" si="15"/>
        <v>-13.189999999999998</v>
      </c>
      <c r="U106" s="5" t="b">
        <f t="shared" si="16"/>
        <v>0</v>
      </c>
      <c r="V106" s="5">
        <f t="shared" si="24"/>
        <v>0</v>
      </c>
      <c r="W106" s="5" t="e">
        <f t="shared" si="17"/>
        <v>#DIV/0!</v>
      </c>
      <c r="X106" s="1" t="e">
        <f t="shared" si="18"/>
        <v>#DIV/0!</v>
      </c>
      <c r="Z106" s="1" t="e">
        <f t="shared" si="25"/>
        <v>#DIV/0!</v>
      </c>
      <c r="AA106" s="1" t="e">
        <f t="shared" si="26"/>
        <v>#DIV/0!</v>
      </c>
      <c r="AB106" s="36">
        <f t="shared" si="21"/>
        <v>45015</v>
      </c>
      <c r="AC106" s="33">
        <f t="shared" si="22"/>
        <v>3</v>
      </c>
      <c r="AD106" s="9">
        <f t="shared" si="23"/>
        <v>35</v>
      </c>
      <c r="AE106" s="9">
        <f>AE103+(0.6*AF105-0.06*(AG108+AG103))</f>
        <v>214.38</v>
      </c>
    </row>
    <row r="107" spans="1:33" ht="15" customHeight="1" x14ac:dyDescent="0.2">
      <c r="A107" s="3">
        <f t="shared" si="19"/>
        <v>45016</v>
      </c>
      <c r="B107" s="6">
        <f t="shared" si="20"/>
        <v>45016</v>
      </c>
      <c r="C107" s="46"/>
      <c r="D107" s="14"/>
      <c r="E107" s="14"/>
      <c r="F107" s="15"/>
      <c r="G107" s="8">
        <f>G103+0.01*(0.8*P105-0.04*(Q107+Q102))</f>
        <v>-26.0716</v>
      </c>
      <c r="H107" s="8">
        <f>H103+0.01*(0.8*M105-0.04*(N107+N102))</f>
        <v>-6.6219999999999999</v>
      </c>
      <c r="I107" s="8">
        <f>I103+0.8*((I108-I103)-360*(I108-I103&gt;0))+(I103+0.8*((I108-I103)-360*(I108-I103&gt;0))&lt;0)*360</f>
        <v>272.63</v>
      </c>
      <c r="J107" s="9">
        <f>J103+0.8*(J108-J103)</f>
        <v>962.4</v>
      </c>
      <c r="K107" s="33">
        <v>3</v>
      </c>
      <c r="L107" s="9">
        <v>58</v>
      </c>
      <c r="M107" s="29"/>
      <c r="N107" s="2">
        <f>M110-M105</f>
        <v>5.0000000000000711</v>
      </c>
      <c r="P107" s="29"/>
      <c r="Q107" s="2">
        <f>P110-P105</f>
        <v>17.000000000000171</v>
      </c>
      <c r="S107" s="51"/>
      <c r="T107" s="5">
        <f t="shared" si="15"/>
        <v>-13.189999999999998</v>
      </c>
      <c r="U107" s="5" t="b">
        <f t="shared" si="16"/>
        <v>0</v>
      </c>
      <c r="V107" s="5">
        <f t="shared" si="24"/>
        <v>0</v>
      </c>
      <c r="W107" s="5" t="e">
        <f t="shared" si="17"/>
        <v>#DIV/0!</v>
      </c>
      <c r="X107" s="1" t="e">
        <f t="shared" si="18"/>
        <v>#DIV/0!</v>
      </c>
      <c r="Z107" s="1" t="e">
        <f t="shared" si="25"/>
        <v>#DIV/0!</v>
      </c>
      <c r="AA107" s="1" t="e">
        <f t="shared" si="26"/>
        <v>#DIV/0!</v>
      </c>
      <c r="AB107" s="36">
        <f t="shared" si="21"/>
        <v>45016</v>
      </c>
      <c r="AC107" s="33">
        <f t="shared" si="22"/>
        <v>3</v>
      </c>
      <c r="AD107" s="9">
        <f t="shared" si="23"/>
        <v>58</v>
      </c>
      <c r="AE107" s="9">
        <f>AE103+(0.8*AF105-0.04*(AG108+AG103))</f>
        <v>237.72000000000003</v>
      </c>
    </row>
    <row r="108" spans="1:33" ht="15" customHeight="1" x14ac:dyDescent="0.2">
      <c r="A108" s="18">
        <f t="shared" si="19"/>
        <v>45017</v>
      </c>
      <c r="B108" s="6">
        <f t="shared" si="20"/>
        <v>45017</v>
      </c>
      <c r="C108" s="46"/>
      <c r="D108" s="14"/>
      <c r="E108" s="14"/>
      <c r="F108" s="15"/>
      <c r="G108" s="8">
        <v>-26.12</v>
      </c>
      <c r="H108" s="8">
        <v>-6.57</v>
      </c>
      <c r="I108" s="8">
        <v>259.44</v>
      </c>
      <c r="J108" s="9">
        <v>962</v>
      </c>
      <c r="K108" s="33">
        <v>4</v>
      </c>
      <c r="L108" s="9">
        <v>21</v>
      </c>
      <c r="M108" s="29"/>
      <c r="P108" s="29"/>
      <c r="S108" s="51"/>
      <c r="T108" s="5">
        <f t="shared" si="15"/>
        <v>-13.189999999999998</v>
      </c>
      <c r="U108" s="5" t="b">
        <f t="shared" si="16"/>
        <v>0</v>
      </c>
      <c r="V108" s="5">
        <f t="shared" si="24"/>
        <v>0</v>
      </c>
      <c r="W108" s="5" t="e">
        <f t="shared" si="17"/>
        <v>#DIV/0!</v>
      </c>
      <c r="X108" s="1" t="e">
        <f t="shared" si="18"/>
        <v>#DIV/0!</v>
      </c>
      <c r="Z108" s="1" t="e">
        <f t="shared" si="25"/>
        <v>#DIV/0!</v>
      </c>
      <c r="AA108" s="1" t="e">
        <f t="shared" si="26"/>
        <v>#DIV/0!</v>
      </c>
      <c r="AB108" s="36">
        <f t="shared" si="21"/>
        <v>45017</v>
      </c>
      <c r="AC108" s="33">
        <f t="shared" si="22"/>
        <v>4</v>
      </c>
      <c r="AD108" s="9">
        <f t="shared" si="23"/>
        <v>21</v>
      </c>
      <c r="AE108" s="1">
        <f>SIGN(AC108)*(ABS(AC108)*60+AD108)+(AC108=0)*AD108</f>
        <v>261</v>
      </c>
      <c r="AG108" s="1">
        <f>AF110-AF105</f>
        <v>-2</v>
      </c>
    </row>
    <row r="109" spans="1:33" ht="15" customHeight="1" x14ac:dyDescent="0.2">
      <c r="A109" s="3">
        <f t="shared" si="19"/>
        <v>45018</v>
      </c>
      <c r="B109" s="6">
        <f t="shared" si="20"/>
        <v>45018</v>
      </c>
      <c r="C109" s="46"/>
      <c r="D109" s="14"/>
      <c r="E109" s="14"/>
      <c r="F109" s="15"/>
      <c r="G109" s="8">
        <f>G108+0.01*(0.2*P110-0.04*(Q112+Q107))</f>
        <v>-26.162400000000002</v>
      </c>
      <c r="H109" s="8">
        <f>H108+0.01*(0.2*M110-0.04*(N112+N107))</f>
        <v>-6.5156000000000001</v>
      </c>
      <c r="I109" s="8">
        <f>I108+0.2*((I113-I108)-360*(I113-I108&gt;0))+(I108+0.2*((I113-I108)-360*(I113-I108&gt;0))&lt;0)*360</f>
        <v>246.24600000000001</v>
      </c>
      <c r="J109" s="9">
        <f>J108+0.2*(J113-J108)</f>
        <v>961.8</v>
      </c>
      <c r="K109" s="33">
        <v>4</v>
      </c>
      <c r="L109" s="9">
        <v>44</v>
      </c>
      <c r="M109" s="29"/>
      <c r="O109" s="2">
        <f>N112-N107</f>
        <v>-1.0000000000000675</v>
      </c>
      <c r="P109" s="29"/>
      <c r="R109" s="2">
        <f>Q112-Q107</f>
        <v>1.9999999999999574</v>
      </c>
      <c r="S109" s="51"/>
      <c r="T109" s="5">
        <f t="shared" si="15"/>
        <v>-13.193999999999988</v>
      </c>
      <c r="U109" s="5" t="b">
        <f t="shared" si="16"/>
        <v>0</v>
      </c>
      <c r="V109" s="5">
        <f t="shared" si="24"/>
        <v>0</v>
      </c>
      <c r="W109" s="5" t="e">
        <f t="shared" si="17"/>
        <v>#DIV/0!</v>
      </c>
      <c r="X109" s="1" t="e">
        <f t="shared" si="18"/>
        <v>#DIV/0!</v>
      </c>
      <c r="Z109" s="1" t="e">
        <f t="shared" si="25"/>
        <v>#DIV/0!</v>
      </c>
      <c r="AA109" s="1" t="e">
        <f t="shared" si="26"/>
        <v>#DIV/0!</v>
      </c>
      <c r="AB109" s="36">
        <f t="shared" si="21"/>
        <v>45018</v>
      </c>
      <c r="AC109" s="33">
        <f t="shared" si="22"/>
        <v>4</v>
      </c>
      <c r="AD109" s="9">
        <f t="shared" si="23"/>
        <v>44</v>
      </c>
      <c r="AE109" s="9">
        <f>AE108+(0.2*AF110-0.04*(AG113+AG108))</f>
        <v>284.2</v>
      </c>
    </row>
    <row r="110" spans="1:33" ht="15" customHeight="1" x14ac:dyDescent="0.2">
      <c r="A110" s="3">
        <f t="shared" si="19"/>
        <v>45019</v>
      </c>
      <c r="B110" s="6">
        <f t="shared" si="20"/>
        <v>45019</v>
      </c>
      <c r="C110" s="46"/>
      <c r="D110" s="14"/>
      <c r="E110" s="14"/>
      <c r="F110" s="15"/>
      <c r="G110" s="8">
        <f>G108+0.01*(0.4*P110-0.06*(Q112+Q107))</f>
        <v>-26.197600000000001</v>
      </c>
      <c r="H110" s="8">
        <f>H108+0.01*(0.4*M110-0.06*(N112+N107))</f>
        <v>-6.4594000000000005</v>
      </c>
      <c r="I110" s="8">
        <f>I108+0.4*((I113-I108)-360*(I113-I108&gt;0))+(I108+0.4*((I113-I108)-360*(I113-I108&gt;0))&lt;0)*360</f>
        <v>233.05199999999999</v>
      </c>
      <c r="J110" s="9">
        <f>J108+0.4*(J113-J108)</f>
        <v>961.6</v>
      </c>
      <c r="K110" s="33">
        <v>5</v>
      </c>
      <c r="L110" s="9">
        <v>8</v>
      </c>
      <c r="M110" s="29">
        <f>(H113-H108)*100</f>
        <v>29.000000000000004</v>
      </c>
      <c r="P110" s="29">
        <f>100*(G113-G108)</f>
        <v>-14.000000000000057</v>
      </c>
      <c r="S110" s="50">
        <f>((I113-I108)*100-36000*(I113-I108&gt;0))</f>
        <v>-6597</v>
      </c>
      <c r="T110" s="5">
        <f t="shared" si="15"/>
        <v>-13.194000000000017</v>
      </c>
      <c r="U110" s="5" t="b">
        <f t="shared" si="16"/>
        <v>0</v>
      </c>
      <c r="V110" s="5">
        <f t="shared" si="24"/>
        <v>0</v>
      </c>
      <c r="W110" s="5" t="e">
        <f t="shared" si="17"/>
        <v>#DIV/0!</v>
      </c>
      <c r="X110" s="1" t="e">
        <f t="shared" si="18"/>
        <v>#DIV/0!</v>
      </c>
      <c r="Z110" s="1" t="e">
        <f t="shared" si="25"/>
        <v>#DIV/0!</v>
      </c>
      <c r="AA110" s="1" t="e">
        <f t="shared" si="26"/>
        <v>#DIV/0!</v>
      </c>
      <c r="AB110" s="36">
        <f t="shared" si="21"/>
        <v>45019</v>
      </c>
      <c r="AC110" s="33">
        <f t="shared" si="22"/>
        <v>5</v>
      </c>
      <c r="AD110" s="9">
        <f t="shared" si="23"/>
        <v>8</v>
      </c>
      <c r="AE110" s="9">
        <f>AE108+(0.4*AF110-0.06*(AG113+AG108))</f>
        <v>307.3</v>
      </c>
      <c r="AF110" s="1">
        <f>AE113-AE108</f>
        <v>115</v>
      </c>
    </row>
    <row r="111" spans="1:33" ht="15" customHeight="1" x14ac:dyDescent="0.2">
      <c r="A111" s="3">
        <f t="shared" si="19"/>
        <v>45020</v>
      </c>
      <c r="B111" s="6">
        <f t="shared" si="20"/>
        <v>45020</v>
      </c>
      <c r="C111" s="46"/>
      <c r="D111" s="14"/>
      <c r="E111" s="14"/>
      <c r="F111" s="15"/>
      <c r="G111" s="8">
        <f>G108+0.01*(0.6*P110-0.06*(Q112+Q107))</f>
        <v>-26.2256</v>
      </c>
      <c r="H111" s="8">
        <f>H108+0.01*(0.6*M110-0.06*(N112+N107))</f>
        <v>-6.4014000000000006</v>
      </c>
      <c r="I111" s="8">
        <f>I108+0.6*((I113-I108)-360*(I113-I108&gt;0))+(I108+0.6*((I113-I108)-360*(I113-I108&gt;0))&lt;0)*360</f>
        <v>219.858</v>
      </c>
      <c r="J111" s="9">
        <f>J108+0.6*(J113-J108)</f>
        <v>961.4</v>
      </c>
      <c r="K111" s="33">
        <v>5</v>
      </c>
      <c r="L111" s="9">
        <v>30</v>
      </c>
      <c r="M111" s="29"/>
      <c r="P111" s="29"/>
      <c r="S111" s="51"/>
      <c r="T111" s="5">
        <f t="shared" si="15"/>
        <v>-13.193999999999988</v>
      </c>
      <c r="U111" s="5" t="b">
        <f t="shared" si="16"/>
        <v>0</v>
      </c>
      <c r="V111" s="5">
        <f t="shared" si="24"/>
        <v>0</v>
      </c>
      <c r="W111" s="5" t="e">
        <f t="shared" si="17"/>
        <v>#DIV/0!</v>
      </c>
      <c r="X111" s="1" t="e">
        <f t="shared" si="18"/>
        <v>#DIV/0!</v>
      </c>
      <c r="Z111" s="1" t="e">
        <f t="shared" si="25"/>
        <v>#DIV/0!</v>
      </c>
      <c r="AA111" s="1" t="e">
        <f t="shared" si="26"/>
        <v>#DIV/0!</v>
      </c>
      <c r="AB111" s="36">
        <f t="shared" si="21"/>
        <v>45020</v>
      </c>
      <c r="AC111" s="33">
        <f t="shared" si="22"/>
        <v>5</v>
      </c>
      <c r="AD111" s="9">
        <f t="shared" si="23"/>
        <v>30</v>
      </c>
      <c r="AE111" s="9">
        <f>AE108+(0.6*AF110-0.06*(AG113+AG108))</f>
        <v>330.3</v>
      </c>
    </row>
    <row r="112" spans="1:33" ht="15" customHeight="1" x14ac:dyDescent="0.2">
      <c r="A112" s="3">
        <f t="shared" si="19"/>
        <v>45021</v>
      </c>
      <c r="B112" s="6">
        <f t="shared" si="20"/>
        <v>45021</v>
      </c>
      <c r="C112" s="47"/>
      <c r="D112" s="14"/>
      <c r="E112" s="14"/>
      <c r="F112" s="15"/>
      <c r="G112" s="8">
        <f>G108+0.01*(0.8*P110-0.04*(Q112+Q107))</f>
        <v>-26.246400000000001</v>
      </c>
      <c r="H112" s="8">
        <f>H108+0.01*(0.8*M110-0.04*(N112+N107))</f>
        <v>-6.3416000000000006</v>
      </c>
      <c r="I112" s="8">
        <f>I108+0.8*((I113-I108)-360*(I113-I108&gt;0))+(I108+0.8*((I113-I108)-360*(I113-I108&gt;0))&lt;0)*360</f>
        <v>206.66399999999999</v>
      </c>
      <c r="J112" s="9">
        <f>J108+0.8*(J113-J108)</f>
        <v>961.2</v>
      </c>
      <c r="K112" s="33">
        <v>5</v>
      </c>
      <c r="L112" s="9">
        <v>53</v>
      </c>
      <c r="M112" s="29"/>
      <c r="N112" s="2">
        <f>M115-M110</f>
        <v>4.0000000000000036</v>
      </c>
      <c r="P112" s="29"/>
      <c r="Q112" s="2">
        <f>P115-P110</f>
        <v>19.000000000000128</v>
      </c>
      <c r="S112" s="51"/>
      <c r="T112" s="5">
        <f t="shared" si="15"/>
        <v>-13.194000000000017</v>
      </c>
      <c r="U112" s="5" t="b">
        <f t="shared" si="16"/>
        <v>0</v>
      </c>
      <c r="V112" s="5">
        <f t="shared" si="24"/>
        <v>0</v>
      </c>
      <c r="W112" s="5" t="e">
        <f t="shared" si="17"/>
        <v>#DIV/0!</v>
      </c>
      <c r="X112" s="1" t="e">
        <f t="shared" si="18"/>
        <v>#DIV/0!</v>
      </c>
      <c r="Z112" s="1" t="e">
        <f t="shared" si="25"/>
        <v>#DIV/0!</v>
      </c>
      <c r="AA112" s="1" t="e">
        <f t="shared" si="26"/>
        <v>#DIV/0!</v>
      </c>
      <c r="AB112" s="36">
        <f t="shared" si="21"/>
        <v>45021</v>
      </c>
      <c r="AC112" s="33">
        <f t="shared" si="22"/>
        <v>5</v>
      </c>
      <c r="AD112" s="9">
        <f t="shared" si="23"/>
        <v>53</v>
      </c>
      <c r="AE112" s="9">
        <f>AE108+(0.8*AF110-0.04*(AG113+AG108))</f>
        <v>353.2</v>
      </c>
    </row>
    <row r="113" spans="1:33" ht="15" customHeight="1" x14ac:dyDescent="0.2">
      <c r="A113" s="18">
        <f t="shared" si="19"/>
        <v>45022</v>
      </c>
      <c r="B113" s="6">
        <f t="shared" si="20"/>
        <v>45022</v>
      </c>
      <c r="C113" s="46"/>
      <c r="D113" s="14"/>
      <c r="E113" s="14"/>
      <c r="F113" s="15"/>
      <c r="G113" s="8">
        <v>-26.26</v>
      </c>
      <c r="H113" s="8">
        <v>-6.28</v>
      </c>
      <c r="I113" s="8">
        <v>193.47</v>
      </c>
      <c r="J113" s="9">
        <v>961</v>
      </c>
      <c r="K113" s="33">
        <v>6</v>
      </c>
      <c r="L113" s="9">
        <v>16</v>
      </c>
      <c r="M113" s="29"/>
      <c r="P113" s="29"/>
      <c r="S113" s="51"/>
      <c r="T113" s="5">
        <f t="shared" si="15"/>
        <v>-13.193999999999988</v>
      </c>
      <c r="U113" s="5" t="b">
        <f t="shared" si="16"/>
        <v>0</v>
      </c>
      <c r="V113" s="5">
        <f t="shared" si="24"/>
        <v>0</v>
      </c>
      <c r="W113" s="5" t="e">
        <f t="shared" si="17"/>
        <v>#DIV/0!</v>
      </c>
      <c r="X113" s="1" t="e">
        <f t="shared" si="18"/>
        <v>#DIV/0!</v>
      </c>
      <c r="Z113" s="1" t="e">
        <f t="shared" si="25"/>
        <v>#DIV/0!</v>
      </c>
      <c r="AA113" s="1" t="e">
        <f t="shared" si="26"/>
        <v>#DIV/0!</v>
      </c>
      <c r="AB113" s="36">
        <f t="shared" si="21"/>
        <v>45022</v>
      </c>
      <c r="AC113" s="33">
        <f t="shared" si="22"/>
        <v>6</v>
      </c>
      <c r="AD113" s="9">
        <f t="shared" si="23"/>
        <v>16</v>
      </c>
      <c r="AE113" s="1">
        <f>SIGN(AC113)*(ABS(AC113)*60+AD113)+(AC113=0)*AD113</f>
        <v>376</v>
      </c>
      <c r="AG113" s="1">
        <f>AF115-AF110</f>
        <v>-3</v>
      </c>
    </row>
    <row r="114" spans="1:33" ht="15" customHeight="1" x14ac:dyDescent="0.2">
      <c r="A114" s="3">
        <f t="shared" si="19"/>
        <v>45023</v>
      </c>
      <c r="B114" s="6">
        <f t="shared" si="20"/>
        <v>45023</v>
      </c>
      <c r="C114" s="46"/>
      <c r="D114" s="14"/>
      <c r="E114" s="14"/>
      <c r="F114" s="15"/>
      <c r="G114" s="8">
        <f>G113+0.01*(0.2*P115-0.04*(Q117+Q112))</f>
        <v>-26.264800000000001</v>
      </c>
      <c r="H114" s="8">
        <f>H113+0.01*(0.2*M115-0.04*(N117+N112))</f>
        <v>-6.2176</v>
      </c>
      <c r="I114" s="8">
        <f>I113+0.2*((I118-I113)-360*(I118-I113&gt;0))+(I113+0.2*((I118-I113)-360*(I118-I113&gt;0))&lt;0)*360</f>
        <v>180.27199999999999</v>
      </c>
      <c r="J114" s="9">
        <f>J113+0.2*(J118-J113)</f>
        <v>960.6</v>
      </c>
      <c r="K114" s="33">
        <v>6</v>
      </c>
      <c r="L114" s="9">
        <v>39</v>
      </c>
      <c r="M114" s="29"/>
      <c r="O114" s="2">
        <f>N117-N112</f>
        <v>0.99999999999997513</v>
      </c>
      <c r="P114" s="29"/>
      <c r="R114" s="2">
        <f>Q117-Q112</f>
        <v>-1.0000000000001563</v>
      </c>
      <c r="S114" s="51"/>
      <c r="T114" s="5">
        <f t="shared" si="15"/>
        <v>-13.198000000000008</v>
      </c>
      <c r="U114" s="5" t="b">
        <f t="shared" si="16"/>
        <v>0</v>
      </c>
      <c r="V114" s="5">
        <f t="shared" si="24"/>
        <v>0</v>
      </c>
      <c r="W114" s="5" t="e">
        <f t="shared" si="17"/>
        <v>#DIV/0!</v>
      </c>
      <c r="X114" s="1" t="e">
        <f t="shared" si="18"/>
        <v>#DIV/0!</v>
      </c>
      <c r="Z114" s="1" t="e">
        <f t="shared" si="25"/>
        <v>#DIV/0!</v>
      </c>
      <c r="AA114" s="1" t="e">
        <f t="shared" si="26"/>
        <v>#DIV/0!</v>
      </c>
      <c r="AB114" s="36">
        <f t="shared" si="21"/>
        <v>45023</v>
      </c>
      <c r="AC114" s="33">
        <f t="shared" si="22"/>
        <v>6</v>
      </c>
      <c r="AD114" s="39">
        <f t="shared" si="23"/>
        <v>39</v>
      </c>
      <c r="AE114" s="9">
        <f>AE113+(0.2*AF115-0.04*(AG118+AG113))</f>
        <v>398.64</v>
      </c>
    </row>
    <row r="115" spans="1:33" ht="15" customHeight="1" x14ac:dyDescent="0.2">
      <c r="A115" s="3">
        <f t="shared" si="19"/>
        <v>45024</v>
      </c>
      <c r="B115" s="6">
        <f t="shared" si="20"/>
        <v>45024</v>
      </c>
      <c r="C115" s="46"/>
      <c r="D115" s="14"/>
      <c r="E115" s="14"/>
      <c r="F115" s="15"/>
      <c r="G115" s="8">
        <f>G113+0.01*(0.4*P115-0.06*(Q117+Q112))</f>
        <v>-26.2622</v>
      </c>
      <c r="H115" s="8">
        <f>H113+0.01*(0.4*M115-0.06*(N117+N112))</f>
        <v>-6.1534000000000004</v>
      </c>
      <c r="I115" s="8">
        <f>I113+0.4*((I118-I113)-360*(I118-I113&gt;0))+(I113+0.4*((I118-I113)-360*(I118-I113&gt;0))&lt;0)*360</f>
        <v>167.07400000000001</v>
      </c>
      <c r="J115" s="9">
        <f>J113+0.4*(J118-J113)</f>
        <v>960.2</v>
      </c>
      <c r="K115" s="33">
        <v>7</v>
      </c>
      <c r="L115" s="9">
        <v>1</v>
      </c>
      <c r="M115" s="29">
        <f>(H118-H113)*100</f>
        <v>33.000000000000007</v>
      </c>
      <c r="P115" s="29">
        <f>100*(G118-G113)</f>
        <v>5.0000000000000711</v>
      </c>
      <c r="S115" s="50">
        <f>((I118-I113)*100-36000*(I118-I113&gt;0))</f>
        <v>-6598.9999999999991</v>
      </c>
      <c r="T115" s="5">
        <f t="shared" si="15"/>
        <v>-13.197999999999979</v>
      </c>
      <c r="U115" s="5" t="b">
        <f t="shared" si="16"/>
        <v>0</v>
      </c>
      <c r="V115" s="5">
        <f t="shared" si="24"/>
        <v>0</v>
      </c>
      <c r="W115" s="5" t="e">
        <f t="shared" si="17"/>
        <v>#DIV/0!</v>
      </c>
      <c r="X115" s="1" t="e">
        <f t="shared" si="18"/>
        <v>#DIV/0!</v>
      </c>
      <c r="Z115" s="1" t="e">
        <f t="shared" si="25"/>
        <v>#DIV/0!</v>
      </c>
      <c r="AA115" s="1" t="e">
        <f t="shared" si="26"/>
        <v>#DIV/0!</v>
      </c>
      <c r="AB115" s="36">
        <f t="shared" si="21"/>
        <v>45024</v>
      </c>
      <c r="AC115" s="33">
        <f t="shared" si="22"/>
        <v>7</v>
      </c>
      <c r="AD115" s="9">
        <f t="shared" si="23"/>
        <v>1</v>
      </c>
      <c r="AE115" s="9">
        <f>AE113+(0.4*AF115-0.06*(AG118+AG113))</f>
        <v>421.16</v>
      </c>
      <c r="AF115" s="1">
        <f>AE118-AE113</f>
        <v>112</v>
      </c>
    </row>
    <row r="116" spans="1:33" ht="15" customHeight="1" x14ac:dyDescent="0.2">
      <c r="A116" s="3">
        <f t="shared" si="19"/>
        <v>45025</v>
      </c>
      <c r="B116" s="6">
        <f t="shared" si="20"/>
        <v>45025</v>
      </c>
      <c r="C116" s="46"/>
      <c r="D116" s="14"/>
      <c r="E116" s="14"/>
      <c r="F116" s="15"/>
      <c r="G116" s="8">
        <f>G113+0.01*(0.6*P115-0.06*(Q117+Q112))</f>
        <v>-26.252200000000002</v>
      </c>
      <c r="H116" s="8">
        <f>H113+0.01*(0.6*M115-0.06*(N117+N112))</f>
        <v>-6.0874000000000006</v>
      </c>
      <c r="I116" s="8">
        <f>I113+0.6*((I118-I113)-360*(I118-I113&gt;0))+(I113+0.6*((I118-I113)-360*(I118-I113&gt;0))&lt;0)*360</f>
        <v>153.876</v>
      </c>
      <c r="J116" s="9">
        <f>J113+0.6*(J118-J113)</f>
        <v>959.8</v>
      </c>
      <c r="K116" s="33">
        <v>7</v>
      </c>
      <c r="L116" s="9">
        <v>24</v>
      </c>
      <c r="M116" s="29"/>
      <c r="P116" s="29"/>
      <c r="S116" s="51"/>
      <c r="T116" s="5">
        <f t="shared" si="15"/>
        <v>-13.198000000000008</v>
      </c>
      <c r="U116" s="5" t="b">
        <f t="shared" si="16"/>
        <v>0</v>
      </c>
      <c r="V116" s="5">
        <f t="shared" si="24"/>
        <v>0</v>
      </c>
      <c r="W116" s="5" t="e">
        <f t="shared" si="17"/>
        <v>#DIV/0!</v>
      </c>
      <c r="X116" s="1" t="e">
        <f t="shared" si="18"/>
        <v>#DIV/0!</v>
      </c>
      <c r="Z116" s="1" t="e">
        <f t="shared" si="25"/>
        <v>#DIV/0!</v>
      </c>
      <c r="AA116" s="1" t="e">
        <f t="shared" si="26"/>
        <v>#DIV/0!</v>
      </c>
      <c r="AB116" s="36">
        <f t="shared" si="21"/>
        <v>45025</v>
      </c>
      <c r="AC116" s="33">
        <f t="shared" si="22"/>
        <v>7</v>
      </c>
      <c r="AD116" s="39">
        <f t="shared" si="23"/>
        <v>24</v>
      </c>
      <c r="AE116" s="9">
        <f>AE113+(0.6*AF115-0.06*(AG118+AG113))</f>
        <v>443.56</v>
      </c>
    </row>
    <row r="117" spans="1:33" ht="15" customHeight="1" x14ac:dyDescent="0.2">
      <c r="A117" s="3">
        <f t="shared" si="19"/>
        <v>45026</v>
      </c>
      <c r="B117" s="6">
        <f t="shared" si="20"/>
        <v>45026</v>
      </c>
      <c r="C117" s="46"/>
      <c r="D117" s="14"/>
      <c r="E117" s="14"/>
      <c r="F117" s="15"/>
      <c r="G117" s="8">
        <f>G113+0.01*(0.8*P115-0.04*(Q117+Q112))</f>
        <v>-26.2348</v>
      </c>
      <c r="H117" s="8">
        <f>H113+0.01*(0.8*M115-0.04*(N117+N112))</f>
        <v>-6.0196000000000005</v>
      </c>
      <c r="I117" s="8">
        <f>I113+0.8*((I118-I113)-360*(I118-I113&gt;0))+(I113+0.8*((I118-I113)-360*(I118-I113&gt;0))&lt;0)*360</f>
        <v>140.678</v>
      </c>
      <c r="J117" s="9">
        <f>J113+0.8*(J118-J113)</f>
        <v>959.4</v>
      </c>
      <c r="K117" s="33">
        <v>7</v>
      </c>
      <c r="L117" s="9">
        <v>46</v>
      </c>
      <c r="M117" s="29"/>
      <c r="N117" s="2">
        <f>M120-M115</f>
        <v>4.9999999999999787</v>
      </c>
      <c r="P117" s="29"/>
      <c r="Q117" s="2">
        <f>P120-P115</f>
        <v>17.999999999999972</v>
      </c>
      <c r="S117" s="51"/>
      <c r="T117" s="5">
        <f t="shared" si="15"/>
        <v>-13.198000000000008</v>
      </c>
      <c r="U117" s="5" t="b">
        <f t="shared" si="16"/>
        <v>0</v>
      </c>
      <c r="V117" s="5">
        <f t="shared" si="24"/>
        <v>0</v>
      </c>
      <c r="W117" s="5" t="e">
        <f t="shared" si="17"/>
        <v>#DIV/0!</v>
      </c>
      <c r="X117" s="1" t="e">
        <f t="shared" si="18"/>
        <v>#DIV/0!</v>
      </c>
      <c r="Z117" s="1" t="e">
        <f t="shared" si="25"/>
        <v>#DIV/0!</v>
      </c>
      <c r="AA117" s="1" t="e">
        <f t="shared" si="26"/>
        <v>#DIV/0!</v>
      </c>
      <c r="AB117" s="36">
        <f t="shared" si="21"/>
        <v>45026</v>
      </c>
      <c r="AC117" s="33">
        <f t="shared" si="22"/>
        <v>7</v>
      </c>
      <c r="AD117" s="9">
        <f t="shared" si="23"/>
        <v>46</v>
      </c>
      <c r="AE117" s="9">
        <f>AE113+(0.8*AF115-0.04*(AG118+AG113))</f>
        <v>465.84000000000003</v>
      </c>
    </row>
    <row r="118" spans="1:33" ht="15" customHeight="1" x14ac:dyDescent="0.2">
      <c r="A118" s="18">
        <f t="shared" si="19"/>
        <v>45027</v>
      </c>
      <c r="B118" s="6">
        <f t="shared" si="20"/>
        <v>45027</v>
      </c>
      <c r="C118" s="46"/>
      <c r="D118" s="14"/>
      <c r="E118" s="14"/>
      <c r="F118" s="15"/>
      <c r="G118" s="8">
        <v>-26.21</v>
      </c>
      <c r="H118" s="8">
        <v>-5.95</v>
      </c>
      <c r="I118" s="8">
        <v>127.48</v>
      </c>
      <c r="J118" s="9">
        <v>959</v>
      </c>
      <c r="K118" s="33">
        <v>8</v>
      </c>
      <c r="L118" s="9">
        <v>8</v>
      </c>
      <c r="M118" s="29"/>
      <c r="P118" s="29"/>
      <c r="S118" s="51"/>
      <c r="T118" s="5">
        <f t="shared" si="15"/>
        <v>-13.197999999999993</v>
      </c>
      <c r="U118" s="5" t="b">
        <f t="shared" si="16"/>
        <v>0</v>
      </c>
      <c r="V118" s="5">
        <f t="shared" si="24"/>
        <v>0</v>
      </c>
      <c r="W118" s="5" t="e">
        <f t="shared" si="17"/>
        <v>#DIV/0!</v>
      </c>
      <c r="X118" s="1" t="e">
        <f t="shared" si="18"/>
        <v>#DIV/0!</v>
      </c>
      <c r="Z118" s="1" t="e">
        <f t="shared" si="25"/>
        <v>#DIV/0!</v>
      </c>
      <c r="AA118" s="1" t="e">
        <f t="shared" si="26"/>
        <v>#DIV/0!</v>
      </c>
      <c r="AB118" s="36">
        <f t="shared" si="21"/>
        <v>45027</v>
      </c>
      <c r="AC118" s="33">
        <f t="shared" si="22"/>
        <v>8</v>
      </c>
      <c r="AD118" s="9">
        <f t="shared" si="23"/>
        <v>8</v>
      </c>
      <c r="AE118" s="1">
        <f>SIGN(AC118)*(ABS(AC118)*60+AD118)+(AC118=0)*AD118</f>
        <v>488</v>
      </c>
      <c r="AG118" s="1">
        <f>AF120-AF115</f>
        <v>-3</v>
      </c>
    </row>
    <row r="119" spans="1:33" ht="15" customHeight="1" x14ac:dyDescent="0.2">
      <c r="A119" s="3">
        <f t="shared" si="19"/>
        <v>45028</v>
      </c>
      <c r="B119" s="6">
        <f t="shared" si="20"/>
        <v>45028</v>
      </c>
      <c r="C119" s="46"/>
      <c r="D119" s="14"/>
      <c r="E119" s="14"/>
      <c r="F119" s="15"/>
      <c r="G119" s="8">
        <f>G118+0.01*(0.2*P120-0.04*(Q122+Q117))</f>
        <v>-26.178800000000003</v>
      </c>
      <c r="H119" s="8">
        <f>H118+0.01*(0.2*M120-0.04*(N122+N117))</f>
        <v>-5.8772000000000002</v>
      </c>
      <c r="I119" s="8">
        <f>I118+0.2*((I123-I118)-360*(I123-I118&gt;0))+(I118+0.2*((I123-I118)-360*(I123-I118&gt;0))&lt;0)*360</f>
        <v>114.27800000000001</v>
      </c>
      <c r="J119" s="9">
        <f>J118+0.2*(J123-J118)</f>
        <v>958.8</v>
      </c>
      <c r="K119" s="33">
        <v>8</v>
      </c>
      <c r="L119" s="9">
        <v>30</v>
      </c>
      <c r="M119" s="29"/>
      <c r="O119" s="2">
        <f>N122-N117</f>
        <v>-1.9999999999999503</v>
      </c>
      <c r="P119" s="29"/>
      <c r="R119" s="2">
        <f>Q122-Q117</f>
        <v>1.0000000000001563</v>
      </c>
      <c r="S119" s="51"/>
      <c r="T119" s="5">
        <f t="shared" si="15"/>
        <v>-13.201999999999998</v>
      </c>
      <c r="U119" s="5" t="b">
        <f t="shared" si="16"/>
        <v>0</v>
      </c>
      <c r="V119" s="5">
        <f t="shared" si="24"/>
        <v>0</v>
      </c>
      <c r="W119" s="5" t="e">
        <f t="shared" si="17"/>
        <v>#DIV/0!</v>
      </c>
      <c r="X119" s="1" t="e">
        <f t="shared" si="18"/>
        <v>#DIV/0!</v>
      </c>
      <c r="Z119" s="1" t="e">
        <f t="shared" si="25"/>
        <v>#DIV/0!</v>
      </c>
      <c r="AA119" s="1" t="e">
        <f t="shared" si="26"/>
        <v>#DIV/0!</v>
      </c>
      <c r="AB119" s="36">
        <f t="shared" si="21"/>
        <v>45028</v>
      </c>
      <c r="AC119" s="33">
        <f t="shared" si="22"/>
        <v>8</v>
      </c>
      <c r="AD119" s="9">
        <f t="shared" si="23"/>
        <v>30</v>
      </c>
      <c r="AE119" s="9">
        <f>AE118+(0.2*AF120-0.04*(AG123+AG118))</f>
        <v>510.08</v>
      </c>
    </row>
    <row r="120" spans="1:33" ht="15" customHeight="1" x14ac:dyDescent="0.2">
      <c r="A120" s="3">
        <f t="shared" si="19"/>
        <v>45029</v>
      </c>
      <c r="B120" s="6">
        <f t="shared" si="20"/>
        <v>45029</v>
      </c>
      <c r="C120" s="46"/>
      <c r="D120" s="14"/>
      <c r="E120" s="14"/>
      <c r="F120" s="15"/>
      <c r="G120" s="8">
        <f>G118+0.01*(0.4*P120-0.06*(Q122+Q117))</f>
        <v>-26.1402</v>
      </c>
      <c r="H120" s="8">
        <f>H118+0.01*(0.4*M120-0.06*(N122+N117))</f>
        <v>-5.8028000000000004</v>
      </c>
      <c r="I120" s="8">
        <f>I118+0.4*((I123-I118)-360*(I123-I118&gt;0))+(I118+0.4*((I123-I118)-360*(I123-I118&gt;0))&lt;0)*360</f>
        <v>101.07599999999999</v>
      </c>
      <c r="J120" s="9">
        <f>J118+0.4*(J123-J118)</f>
        <v>958.6</v>
      </c>
      <c r="K120" s="33">
        <v>8</v>
      </c>
      <c r="L120" s="9">
        <v>52</v>
      </c>
      <c r="M120" s="29">
        <f>(H123-H118)*100</f>
        <v>37.999999999999986</v>
      </c>
      <c r="P120" s="29">
        <f>100*(G123-G118)</f>
        <v>23.000000000000043</v>
      </c>
      <c r="S120" s="50">
        <f>((I123-I118)*100-36000*(I123-I118&gt;0))</f>
        <v>-6601.0000000000009</v>
      </c>
      <c r="T120" s="5">
        <f t="shared" si="15"/>
        <v>-13.202000000000012</v>
      </c>
      <c r="U120" s="5" t="b">
        <f t="shared" si="16"/>
        <v>0</v>
      </c>
      <c r="V120" s="5">
        <f t="shared" si="24"/>
        <v>0</v>
      </c>
      <c r="W120" s="5" t="e">
        <f t="shared" si="17"/>
        <v>#DIV/0!</v>
      </c>
      <c r="X120" s="1" t="e">
        <f t="shared" si="18"/>
        <v>#DIV/0!</v>
      </c>
      <c r="Z120" s="1" t="e">
        <f t="shared" si="25"/>
        <v>#DIV/0!</v>
      </c>
      <c r="AA120" s="1" t="e">
        <f t="shared" si="26"/>
        <v>#DIV/0!</v>
      </c>
      <c r="AB120" s="36">
        <f t="shared" si="21"/>
        <v>45029</v>
      </c>
      <c r="AC120" s="33">
        <f t="shared" si="22"/>
        <v>8</v>
      </c>
      <c r="AD120" s="9">
        <f t="shared" si="23"/>
        <v>52</v>
      </c>
      <c r="AE120" s="9">
        <f>AE118+(0.4*AF120-0.06*(AG123+AG118))</f>
        <v>532.02</v>
      </c>
      <c r="AF120" s="1">
        <f>AE123-AE118</f>
        <v>109</v>
      </c>
    </row>
    <row r="121" spans="1:33" ht="15" customHeight="1" x14ac:dyDescent="0.2">
      <c r="A121" s="3">
        <f t="shared" si="19"/>
        <v>45030</v>
      </c>
      <c r="B121" s="6">
        <f t="shared" si="20"/>
        <v>45030</v>
      </c>
      <c r="C121" s="46"/>
      <c r="D121" s="14"/>
      <c r="E121" s="14"/>
      <c r="F121" s="15"/>
      <c r="G121" s="8">
        <f>G118+0.01*(0.6*P120-0.06*(Q122+Q117))</f>
        <v>-26.094200000000001</v>
      </c>
      <c r="H121" s="8">
        <f>H118+0.01*(0.6*M120-0.06*(N122+N117))</f>
        <v>-5.7267999999999999</v>
      </c>
      <c r="I121" s="8">
        <f>I118+0.6*((I123-I118)-360*(I123-I118&gt;0))+(I118+0.6*((I123-I118)-360*(I123-I118&gt;0))&lt;0)*360</f>
        <v>87.873999999999995</v>
      </c>
      <c r="J121" s="9">
        <f>J118+0.6*(J123-J118)</f>
        <v>958.4</v>
      </c>
      <c r="K121" s="33">
        <v>9</v>
      </c>
      <c r="L121" s="9">
        <v>14</v>
      </c>
      <c r="M121" s="29"/>
      <c r="P121" s="29"/>
      <c r="S121" s="51"/>
      <c r="T121" s="5">
        <f t="shared" si="15"/>
        <v>-13.201999999999998</v>
      </c>
      <c r="U121" s="5" t="b">
        <f t="shared" si="16"/>
        <v>0</v>
      </c>
      <c r="V121" s="5">
        <f t="shared" si="24"/>
        <v>0</v>
      </c>
      <c r="W121" s="5" t="e">
        <f t="shared" si="17"/>
        <v>#DIV/0!</v>
      </c>
      <c r="X121" s="1" t="e">
        <f t="shared" si="18"/>
        <v>#DIV/0!</v>
      </c>
      <c r="Z121" s="1" t="e">
        <f t="shared" si="25"/>
        <v>#DIV/0!</v>
      </c>
      <c r="AA121" s="1" t="e">
        <f t="shared" si="26"/>
        <v>#DIV/0!</v>
      </c>
      <c r="AB121" s="36">
        <f t="shared" si="21"/>
        <v>45030</v>
      </c>
      <c r="AC121" s="33">
        <f t="shared" si="22"/>
        <v>9</v>
      </c>
      <c r="AD121" s="9">
        <f t="shared" si="23"/>
        <v>14</v>
      </c>
      <c r="AE121" s="9">
        <f>AE118+(0.6*AF120-0.06*(AG123+AG118))</f>
        <v>553.81999999999994</v>
      </c>
    </row>
    <row r="122" spans="1:33" ht="15" customHeight="1" x14ac:dyDescent="0.2">
      <c r="A122" s="3">
        <f t="shared" si="19"/>
        <v>45031</v>
      </c>
      <c r="B122" s="6">
        <f t="shared" si="20"/>
        <v>45031</v>
      </c>
      <c r="C122" s="47"/>
      <c r="D122" s="14"/>
      <c r="E122" s="14"/>
      <c r="F122" s="15"/>
      <c r="G122" s="8">
        <f>G118+0.01*(0.8*P120-0.04*(Q122+Q117))</f>
        <v>-26.040800000000001</v>
      </c>
      <c r="H122" s="8">
        <f>H118+0.01*(0.8*M120-0.04*(N122+N117))</f>
        <v>-5.6492000000000004</v>
      </c>
      <c r="I122" s="8">
        <f>I118+0.8*((I123-I118)-360*(I123-I118&gt;0))+(I118+0.8*((I123-I118)-360*(I123-I118&gt;0))&lt;0)*360</f>
        <v>74.671999999999997</v>
      </c>
      <c r="J122" s="9">
        <f>J118+0.8*(J123-J118)</f>
        <v>958.2</v>
      </c>
      <c r="K122" s="33">
        <v>9</v>
      </c>
      <c r="L122" s="9">
        <v>36</v>
      </c>
      <c r="M122" s="29"/>
      <c r="N122" s="2">
        <f>M125-M120</f>
        <v>3.0000000000000284</v>
      </c>
      <c r="P122" s="29"/>
      <c r="Q122" s="2">
        <f>P125-P120</f>
        <v>19.000000000000128</v>
      </c>
      <c r="S122" s="51"/>
      <c r="T122" s="5">
        <f t="shared" si="15"/>
        <v>-13.201999999999998</v>
      </c>
      <c r="U122" s="5" t="b">
        <f t="shared" si="16"/>
        <v>0</v>
      </c>
      <c r="V122" s="5">
        <f t="shared" si="24"/>
        <v>0</v>
      </c>
      <c r="W122" s="5" t="e">
        <f t="shared" si="17"/>
        <v>#DIV/0!</v>
      </c>
      <c r="X122" s="1" t="e">
        <f t="shared" si="18"/>
        <v>#DIV/0!</v>
      </c>
      <c r="Z122" s="1" t="e">
        <f t="shared" si="25"/>
        <v>#DIV/0!</v>
      </c>
      <c r="AA122" s="1" t="e">
        <f t="shared" si="26"/>
        <v>#DIV/0!</v>
      </c>
      <c r="AB122" s="36">
        <f t="shared" si="21"/>
        <v>45031</v>
      </c>
      <c r="AC122" s="33">
        <f t="shared" si="22"/>
        <v>9</v>
      </c>
      <c r="AD122" s="9">
        <f t="shared" si="23"/>
        <v>36</v>
      </c>
      <c r="AE122" s="9">
        <f>AE118+(0.8*AF120-0.04*(AG123+AG118))</f>
        <v>575.48</v>
      </c>
    </row>
    <row r="123" spans="1:33" ht="15" customHeight="1" x14ac:dyDescent="0.2">
      <c r="A123" s="18">
        <f t="shared" si="19"/>
        <v>45032</v>
      </c>
      <c r="B123" s="6">
        <f t="shared" si="20"/>
        <v>45032</v>
      </c>
      <c r="C123" s="46"/>
      <c r="D123" s="14"/>
      <c r="E123" s="14"/>
      <c r="F123" s="15"/>
      <c r="G123" s="8">
        <v>-25.98</v>
      </c>
      <c r="H123" s="8">
        <v>-5.57</v>
      </c>
      <c r="I123" s="8">
        <v>61.47</v>
      </c>
      <c r="J123" s="9">
        <v>958</v>
      </c>
      <c r="K123" s="33">
        <v>9</v>
      </c>
      <c r="L123" s="9">
        <v>57</v>
      </c>
      <c r="M123" s="29"/>
      <c r="P123" s="29"/>
      <c r="S123" s="51"/>
      <c r="T123" s="5">
        <f t="shared" si="15"/>
        <v>-13.201999999999998</v>
      </c>
      <c r="U123" s="5" t="b">
        <f t="shared" si="16"/>
        <v>0</v>
      </c>
      <c r="V123" s="5">
        <f t="shared" si="24"/>
        <v>0</v>
      </c>
      <c r="W123" s="5" t="e">
        <f t="shared" si="17"/>
        <v>#DIV/0!</v>
      </c>
      <c r="X123" s="1" t="e">
        <f t="shared" si="18"/>
        <v>#DIV/0!</v>
      </c>
      <c r="Z123" s="1" t="e">
        <f t="shared" si="25"/>
        <v>#DIV/0!</v>
      </c>
      <c r="AA123" s="1" t="e">
        <f t="shared" si="26"/>
        <v>#DIV/0!</v>
      </c>
      <c r="AB123" s="36">
        <f t="shared" si="21"/>
        <v>45032</v>
      </c>
      <c r="AC123" s="33">
        <f t="shared" si="22"/>
        <v>9</v>
      </c>
      <c r="AD123" s="9">
        <f t="shared" si="23"/>
        <v>57</v>
      </c>
      <c r="AE123" s="1">
        <f>SIGN(AC123)*(ABS(AC123)*60+AD123)+(AC123=0)*AD123</f>
        <v>597</v>
      </c>
      <c r="AG123" s="1">
        <f>AF125-AF120</f>
        <v>-4</v>
      </c>
    </row>
    <row r="124" spans="1:33" ht="15" customHeight="1" x14ac:dyDescent="0.2">
      <c r="A124" s="3">
        <f t="shared" si="19"/>
        <v>45033</v>
      </c>
      <c r="B124" s="6">
        <f t="shared" si="20"/>
        <v>45033</v>
      </c>
      <c r="C124" s="46"/>
      <c r="D124" s="14"/>
      <c r="E124" s="14"/>
      <c r="F124" s="15"/>
      <c r="G124" s="8">
        <f>G123+0.01*(0.2*P125-0.04*(Q127+Q122))</f>
        <v>-25.910799999999998</v>
      </c>
      <c r="H124" s="8">
        <f>H123+0.01*(0.2*M125-0.04*(N127+N122))</f>
        <v>-5.4908000000000001</v>
      </c>
      <c r="I124" s="8">
        <f>I123+0.2*((I128-I123)-360*(I128-I123&gt;0))+(I123+0.2*((I128-I123)-360*(I128-I123&gt;0))&lt;0)*360</f>
        <v>48.264000000000003</v>
      </c>
      <c r="J124" s="9">
        <f>J123+0.2*(J128-J123)</f>
        <v>957.8</v>
      </c>
      <c r="K124" s="33">
        <v>10</v>
      </c>
      <c r="L124" s="9">
        <v>18</v>
      </c>
      <c r="M124" s="29"/>
      <c r="O124" s="2">
        <f>N127-N122</f>
        <v>0.99999999999997158</v>
      </c>
      <c r="P124" s="29"/>
      <c r="R124" s="2">
        <f>Q127-Q122</f>
        <v>-1.0000000000005116</v>
      </c>
      <c r="S124" s="51"/>
      <c r="T124" s="5">
        <f t="shared" si="15"/>
        <v>-13.205999999999996</v>
      </c>
      <c r="U124" s="5" t="b">
        <f t="shared" si="16"/>
        <v>0</v>
      </c>
      <c r="V124" s="5">
        <f t="shared" si="24"/>
        <v>0</v>
      </c>
      <c r="W124" s="5" t="e">
        <f t="shared" si="17"/>
        <v>#DIV/0!</v>
      </c>
      <c r="X124" s="1" t="e">
        <f t="shared" si="18"/>
        <v>#DIV/0!</v>
      </c>
      <c r="Z124" s="1" t="e">
        <f t="shared" si="25"/>
        <v>#DIV/0!</v>
      </c>
      <c r="AA124" s="1" t="e">
        <f t="shared" si="26"/>
        <v>#DIV/0!</v>
      </c>
      <c r="AB124" s="36">
        <f t="shared" si="21"/>
        <v>45033</v>
      </c>
      <c r="AC124" s="33">
        <f t="shared" si="22"/>
        <v>10</v>
      </c>
      <c r="AD124" s="39">
        <f t="shared" si="23"/>
        <v>18</v>
      </c>
      <c r="AE124" s="9">
        <f>AE123+(0.2*AF125-0.04*(AG128+AG123))</f>
        <v>618.36</v>
      </c>
    </row>
    <row r="125" spans="1:33" ht="15" customHeight="1" x14ac:dyDescent="0.2">
      <c r="A125" s="3">
        <f t="shared" si="19"/>
        <v>45034</v>
      </c>
      <c r="B125" s="6">
        <f t="shared" si="20"/>
        <v>45034</v>
      </c>
      <c r="C125" s="46"/>
      <c r="D125" s="14"/>
      <c r="E125" s="14"/>
      <c r="F125" s="15"/>
      <c r="G125" s="8">
        <f>G123+0.01*(0.4*P125-0.06*(Q127+Q122))</f>
        <v>-25.834199999999999</v>
      </c>
      <c r="H125" s="8">
        <f>H123+0.01*(0.4*M125-0.06*(N127+N122))</f>
        <v>-5.4102000000000006</v>
      </c>
      <c r="I125" s="8">
        <f>I123+0.4*((I128-I123)-360*(I128-I123&gt;0))+(I123+0.4*((I128-I123)-360*(I128-I123&gt;0))&lt;0)*360</f>
        <v>35.058000000000007</v>
      </c>
      <c r="J125" s="9">
        <f>J123+0.4*(J128-J123)</f>
        <v>957.6</v>
      </c>
      <c r="K125" s="33">
        <v>10</v>
      </c>
      <c r="L125" s="9">
        <v>39</v>
      </c>
      <c r="M125" s="29">
        <f>(H128-H123)*100</f>
        <v>41.000000000000014</v>
      </c>
      <c r="P125" s="29">
        <f>100*(G128-G123)</f>
        <v>42.000000000000171</v>
      </c>
      <c r="S125" s="50">
        <f>((I128-I123)*100-36000*(I128-I123&gt;0))</f>
        <v>-6602.9999999999964</v>
      </c>
      <c r="T125" s="5">
        <f t="shared" si="15"/>
        <v>-13.205999999999996</v>
      </c>
      <c r="U125" s="5" t="b">
        <f t="shared" si="16"/>
        <v>0</v>
      </c>
      <c r="V125" s="5">
        <f t="shared" si="24"/>
        <v>0</v>
      </c>
      <c r="W125" s="5" t="e">
        <f t="shared" si="17"/>
        <v>#DIV/0!</v>
      </c>
      <c r="X125" s="1" t="e">
        <f t="shared" si="18"/>
        <v>#DIV/0!</v>
      </c>
      <c r="Z125" s="1" t="e">
        <f t="shared" si="25"/>
        <v>#DIV/0!</v>
      </c>
      <c r="AA125" s="1" t="e">
        <f t="shared" si="26"/>
        <v>#DIV/0!</v>
      </c>
      <c r="AB125" s="36">
        <f t="shared" si="21"/>
        <v>45034</v>
      </c>
      <c r="AC125" s="33">
        <f t="shared" si="22"/>
        <v>10</v>
      </c>
      <c r="AD125" s="9">
        <f t="shared" si="23"/>
        <v>39</v>
      </c>
      <c r="AE125" s="9">
        <f>AE123+(0.4*AF125-0.06*(AG128+AG123))</f>
        <v>639.54</v>
      </c>
      <c r="AF125" s="1">
        <f>AE128-AE123</f>
        <v>105</v>
      </c>
    </row>
    <row r="126" spans="1:33" ht="15" customHeight="1" x14ac:dyDescent="0.2">
      <c r="A126" s="3">
        <f t="shared" si="19"/>
        <v>45035</v>
      </c>
      <c r="B126" s="6">
        <f t="shared" si="20"/>
        <v>45035</v>
      </c>
      <c r="C126" s="46"/>
      <c r="D126" s="14"/>
      <c r="E126" s="14"/>
      <c r="F126" s="15"/>
      <c r="G126" s="8">
        <f>G123+0.01*(0.6*P125-0.06*(Q127+Q122))</f>
        <v>-25.7502</v>
      </c>
      <c r="H126" s="8">
        <f>H123+0.01*(0.6*M125-0.06*(N127+N122))</f>
        <v>-5.3281999999999998</v>
      </c>
      <c r="I126" s="8">
        <f>I123+0.6*((I128-I123)-360*(I128-I123&gt;0))+(I123+0.6*((I128-I123)-360*(I128-I123&gt;0))&lt;0)*360</f>
        <v>21.852000000000018</v>
      </c>
      <c r="J126" s="9">
        <f>J123+0.6*(J128-J123)</f>
        <v>957.4</v>
      </c>
      <c r="K126" s="33">
        <v>11</v>
      </c>
      <c r="L126" s="9">
        <v>0</v>
      </c>
      <c r="M126" s="29"/>
      <c r="P126" s="29"/>
      <c r="S126" s="51"/>
      <c r="T126" s="5">
        <f t="shared" si="15"/>
        <v>-13.205999999999989</v>
      </c>
      <c r="U126" s="5" t="b">
        <f t="shared" si="16"/>
        <v>0</v>
      </c>
      <c r="V126" s="5">
        <f t="shared" si="24"/>
        <v>0</v>
      </c>
      <c r="W126" s="5" t="e">
        <f t="shared" si="17"/>
        <v>#DIV/0!</v>
      </c>
      <c r="X126" s="1" t="e">
        <f t="shared" si="18"/>
        <v>#DIV/0!</v>
      </c>
      <c r="Z126" s="1" t="e">
        <f t="shared" si="25"/>
        <v>#DIV/0!</v>
      </c>
      <c r="AA126" s="1" t="e">
        <f t="shared" si="26"/>
        <v>#DIV/0!</v>
      </c>
      <c r="AB126" s="36">
        <f t="shared" si="21"/>
        <v>45035</v>
      </c>
      <c r="AC126" s="33">
        <f t="shared" si="22"/>
        <v>11</v>
      </c>
      <c r="AD126" s="39">
        <f t="shared" si="23"/>
        <v>0</v>
      </c>
      <c r="AE126" s="9">
        <f>AE123+(0.6*AF125-0.06*(AG128+AG123))</f>
        <v>660.54</v>
      </c>
    </row>
    <row r="127" spans="1:33" ht="15" customHeight="1" x14ac:dyDescent="0.2">
      <c r="A127" s="3">
        <f t="shared" si="19"/>
        <v>45036</v>
      </c>
      <c r="B127" s="6">
        <f t="shared" si="20"/>
        <v>45036</v>
      </c>
      <c r="C127" s="46"/>
      <c r="D127" s="14"/>
      <c r="E127" s="14"/>
      <c r="F127" s="15"/>
      <c r="G127" s="8">
        <f>G123+0.01*(0.8*P125-0.04*(Q127+Q122))</f>
        <v>-25.658799999999999</v>
      </c>
      <c r="H127" s="8">
        <f>H123+0.01*(0.8*M125-0.04*(N127+N122))</f>
        <v>-5.2448000000000006</v>
      </c>
      <c r="I127" s="8">
        <f>I123+0.8*((I128-I123)-360*(I128-I123&gt;0))+(I123+0.8*((I128-I123)-360*(I128-I123&gt;0))&lt;0)*360</f>
        <v>8.646000000000015</v>
      </c>
      <c r="J127" s="9">
        <f>J123+0.8*(J128-J123)</f>
        <v>957.2</v>
      </c>
      <c r="K127" s="33">
        <v>11</v>
      </c>
      <c r="L127" s="9">
        <v>21</v>
      </c>
      <c r="M127" s="29"/>
      <c r="N127" s="2">
        <f>M130-M125</f>
        <v>4</v>
      </c>
      <c r="P127" s="29"/>
      <c r="Q127" s="2">
        <f>P130-P125</f>
        <v>17.999999999999616</v>
      </c>
      <c r="S127" s="51"/>
      <c r="T127" s="5">
        <f t="shared" si="15"/>
        <v>-13.206000000000003</v>
      </c>
      <c r="U127" s="5" t="b">
        <f t="shared" si="16"/>
        <v>0</v>
      </c>
      <c r="V127" s="5">
        <f t="shared" si="24"/>
        <v>0</v>
      </c>
      <c r="W127" s="5" t="e">
        <f t="shared" si="17"/>
        <v>#DIV/0!</v>
      </c>
      <c r="X127" s="1" t="e">
        <f t="shared" si="18"/>
        <v>#DIV/0!</v>
      </c>
      <c r="Z127" s="1" t="e">
        <f t="shared" si="25"/>
        <v>#DIV/0!</v>
      </c>
      <c r="AA127" s="1" t="e">
        <f t="shared" si="26"/>
        <v>#DIV/0!</v>
      </c>
      <c r="AB127" s="36">
        <f t="shared" si="21"/>
        <v>45036</v>
      </c>
      <c r="AC127" s="33">
        <f t="shared" si="22"/>
        <v>11</v>
      </c>
      <c r="AD127" s="9">
        <f t="shared" si="23"/>
        <v>21</v>
      </c>
      <c r="AE127" s="9">
        <f>AE123+(0.8*AF125-0.04*(AG128+AG123))</f>
        <v>681.36</v>
      </c>
    </row>
    <row r="128" spans="1:33" ht="15" customHeight="1" x14ac:dyDescent="0.2">
      <c r="A128" s="18">
        <f t="shared" si="19"/>
        <v>45037</v>
      </c>
      <c r="B128" s="6">
        <f t="shared" si="20"/>
        <v>45037</v>
      </c>
      <c r="C128" s="46">
        <v>2270</v>
      </c>
      <c r="D128" s="14"/>
      <c r="E128" s="14"/>
      <c r="F128" s="15"/>
      <c r="G128" s="8">
        <v>-25.56</v>
      </c>
      <c r="H128" s="8">
        <v>-5.16</v>
      </c>
      <c r="I128" s="8">
        <v>355.44</v>
      </c>
      <c r="J128" s="9">
        <v>957</v>
      </c>
      <c r="K128" s="33">
        <v>11</v>
      </c>
      <c r="L128" s="9">
        <v>42</v>
      </c>
      <c r="M128" s="29"/>
      <c r="P128" s="29"/>
      <c r="S128" s="38"/>
      <c r="T128" s="5">
        <f t="shared" si="15"/>
        <v>346.79399999999998</v>
      </c>
      <c r="U128" s="5" t="b">
        <f t="shared" si="16"/>
        <v>1</v>
      </c>
      <c r="V128" s="5">
        <f t="shared" si="24"/>
        <v>-13.206000000000017</v>
      </c>
      <c r="W128" s="5">
        <f t="shared" si="17"/>
        <v>0.71285779191277499</v>
      </c>
      <c r="X128" s="1">
        <f t="shared" si="18"/>
        <v>0.71285779191277499</v>
      </c>
      <c r="Y128" s="1">
        <v>2270</v>
      </c>
      <c r="Z128" s="1">
        <f t="shared" si="25"/>
        <v>0</v>
      </c>
      <c r="AA128" s="1">
        <f t="shared" si="26"/>
        <v>43</v>
      </c>
      <c r="AB128" s="36">
        <f t="shared" si="21"/>
        <v>45037</v>
      </c>
      <c r="AC128" s="33">
        <f t="shared" si="22"/>
        <v>11</v>
      </c>
      <c r="AD128" s="9">
        <f t="shared" si="23"/>
        <v>42</v>
      </c>
      <c r="AE128" s="1">
        <f>SIGN(AC128)*(ABS(AC128)*60+AD128)+(AC128=0)*AD128</f>
        <v>702</v>
      </c>
      <c r="AG128" s="1">
        <f>AF130-AF125</f>
        <v>-5</v>
      </c>
    </row>
    <row r="129" spans="1:33" ht="15" customHeight="1" x14ac:dyDescent="0.2">
      <c r="A129" s="3">
        <f t="shared" si="19"/>
        <v>45038</v>
      </c>
      <c r="B129" s="6">
        <f t="shared" si="20"/>
        <v>45038</v>
      </c>
      <c r="C129" s="47">
        <v>2.9861111111111113E-2</v>
      </c>
      <c r="D129" s="14"/>
      <c r="E129" s="14"/>
      <c r="F129" s="15"/>
      <c r="G129" s="8">
        <f>G128+0.01*(0.2*P130-0.04*(Q132+Q127))</f>
        <v>-25.4544</v>
      </c>
      <c r="H129" s="8">
        <f>H128+0.01*(0.2*M130-0.04*(N132+N127))</f>
        <v>-5.0731999999999999</v>
      </c>
      <c r="I129" s="8">
        <f>I128+0.2*((I133-I128)-360*(I133-I128&gt;0))+(I128+0.2*((I133-I128)-360*(I133-I128&gt;0))&lt;0)*360</f>
        <v>342.23</v>
      </c>
      <c r="J129" s="9">
        <f>J128+0.2*(J133-J128)</f>
        <v>956.6</v>
      </c>
      <c r="K129" s="33">
        <v>12</v>
      </c>
      <c r="L129" s="9">
        <v>2</v>
      </c>
      <c r="M129" s="29"/>
      <c r="O129" s="2">
        <f>N132-N127</f>
        <v>7.1054273576010019E-15</v>
      </c>
      <c r="P129" s="29"/>
      <c r="R129" s="2">
        <f>Q132-Q127</f>
        <v>7.1054273576010019E-13</v>
      </c>
      <c r="S129" s="51"/>
      <c r="T129" s="5">
        <f t="shared" si="15"/>
        <v>-13.20999999999998</v>
      </c>
      <c r="U129" s="5" t="b">
        <f t="shared" si="16"/>
        <v>0</v>
      </c>
      <c r="V129" s="5">
        <f t="shared" si="24"/>
        <v>0</v>
      </c>
      <c r="W129" s="5" t="e">
        <f t="shared" si="17"/>
        <v>#DIV/0!</v>
      </c>
      <c r="X129" s="1" t="e">
        <f t="shared" si="18"/>
        <v>#DIV/0!</v>
      </c>
      <c r="Z129" s="1" t="e">
        <f t="shared" si="25"/>
        <v>#DIV/0!</v>
      </c>
      <c r="AA129" s="1" t="e">
        <f t="shared" si="26"/>
        <v>#DIV/0!</v>
      </c>
      <c r="AB129" s="36">
        <f t="shared" si="21"/>
        <v>45038</v>
      </c>
      <c r="AC129" s="33">
        <f t="shared" si="22"/>
        <v>12</v>
      </c>
      <c r="AD129" s="9">
        <f t="shared" si="23"/>
        <v>2</v>
      </c>
      <c r="AE129" s="9">
        <f>AE128+(0.2*AF130-0.04*(AG133+AG128))</f>
        <v>722.44</v>
      </c>
    </row>
    <row r="130" spans="1:33" ht="15" customHeight="1" x14ac:dyDescent="0.2">
      <c r="A130" s="3">
        <f t="shared" si="19"/>
        <v>45039</v>
      </c>
      <c r="B130" s="6">
        <f t="shared" si="20"/>
        <v>45039</v>
      </c>
      <c r="C130" s="46"/>
      <c r="D130" s="14"/>
      <c r="E130" s="14"/>
      <c r="F130" s="15"/>
      <c r="G130" s="8">
        <f>G128+0.01*(0.4*P130-0.06*(Q132+Q127))</f>
        <v>-25.3416</v>
      </c>
      <c r="H130" s="8">
        <f>H128+0.01*(0.4*M130-0.06*(N132+N127))</f>
        <v>-4.9847999999999999</v>
      </c>
      <c r="I130" s="8">
        <f>I128+0.4*((I133-I128)-360*(I133-I128&gt;0))+(I128+0.4*((I133-I128)-360*(I133-I128&gt;0))&lt;0)*360</f>
        <v>329.02</v>
      </c>
      <c r="J130" s="9">
        <f>J128+0.4*(J133-J128)</f>
        <v>956.2</v>
      </c>
      <c r="K130" s="33">
        <v>12</v>
      </c>
      <c r="L130" s="9">
        <v>22</v>
      </c>
      <c r="M130" s="29">
        <f>(H133-H128)*100</f>
        <v>45.000000000000014</v>
      </c>
      <c r="P130" s="29">
        <f>100*(G133-G128)</f>
        <v>59.999999999999787</v>
      </c>
      <c r="S130" s="50">
        <f>((I133-I128)*100-36000*(I133-I128&gt;0))</f>
        <v>-6605.0000000000009</v>
      </c>
      <c r="T130" s="5">
        <f t="shared" si="15"/>
        <v>-13.210000000000036</v>
      </c>
      <c r="U130" s="5" t="b">
        <f t="shared" si="16"/>
        <v>0</v>
      </c>
      <c r="V130" s="5">
        <f t="shared" si="24"/>
        <v>0</v>
      </c>
      <c r="W130" s="5" t="e">
        <f t="shared" si="17"/>
        <v>#DIV/0!</v>
      </c>
      <c r="X130" s="1" t="e">
        <f t="shared" si="18"/>
        <v>#DIV/0!</v>
      </c>
      <c r="Z130" s="1" t="e">
        <f t="shared" si="25"/>
        <v>#DIV/0!</v>
      </c>
      <c r="AA130" s="1" t="e">
        <f t="shared" si="26"/>
        <v>#DIV/0!</v>
      </c>
      <c r="AB130" s="36">
        <f t="shared" si="21"/>
        <v>45039</v>
      </c>
      <c r="AC130" s="33">
        <f t="shared" si="22"/>
        <v>12</v>
      </c>
      <c r="AD130" s="9">
        <f t="shared" si="23"/>
        <v>22</v>
      </c>
      <c r="AE130" s="9">
        <f>AE128+(0.4*AF130-0.06*(AG133+AG128))</f>
        <v>742.66</v>
      </c>
      <c r="AF130" s="1">
        <f>AE133-AE128</f>
        <v>100</v>
      </c>
    </row>
    <row r="131" spans="1:33" ht="15" customHeight="1" x14ac:dyDescent="0.2">
      <c r="A131" s="3">
        <f t="shared" si="19"/>
        <v>45040</v>
      </c>
      <c r="B131" s="6">
        <f t="shared" si="20"/>
        <v>45040</v>
      </c>
      <c r="C131" s="46"/>
      <c r="D131" s="14"/>
      <c r="E131" s="14"/>
      <c r="F131" s="15"/>
      <c r="G131" s="8">
        <f>G128+0.01*(0.6*P130-0.06*(Q132+Q127))</f>
        <v>-25.221599999999999</v>
      </c>
      <c r="H131" s="8">
        <f>H128+0.01*(0.6*M130-0.06*(N132+N127))</f>
        <v>-4.8948</v>
      </c>
      <c r="I131" s="8">
        <f>I128+0.6*((I133-I128)-360*(I133-I128&gt;0))+(I128+0.6*((I133-I128)-360*(I133-I128&gt;0))&lt;0)*360</f>
        <v>315.81</v>
      </c>
      <c r="J131" s="9">
        <f>J128+0.6*(J133-J128)</f>
        <v>955.8</v>
      </c>
      <c r="K131" s="33">
        <v>12</v>
      </c>
      <c r="L131" s="9">
        <v>42</v>
      </c>
      <c r="M131" s="29"/>
      <c r="P131" s="29"/>
      <c r="S131" s="51"/>
      <c r="T131" s="5">
        <f t="shared" ref="T131:T194" si="27">I131-I130</f>
        <v>-13.20999999999998</v>
      </c>
      <c r="U131" s="5" t="b">
        <f t="shared" ref="U131:U194" si="28">(I131-I130&gt;0)</f>
        <v>0</v>
      </c>
      <c r="V131" s="5">
        <f t="shared" si="24"/>
        <v>0</v>
      </c>
      <c r="W131" s="5" t="e">
        <f t="shared" ref="W131:W194" si="29">-((I131-360)/V131*24-9)</f>
        <v>#DIV/0!</v>
      </c>
      <c r="X131" s="1" t="e">
        <f t="shared" si="18"/>
        <v>#DIV/0!</v>
      </c>
      <c r="Z131" s="1" t="e">
        <f t="shared" si="25"/>
        <v>#DIV/0!</v>
      </c>
      <c r="AA131" s="1" t="e">
        <f t="shared" si="26"/>
        <v>#DIV/0!</v>
      </c>
      <c r="AB131" s="36">
        <f t="shared" si="21"/>
        <v>45040</v>
      </c>
      <c r="AC131" s="33">
        <f t="shared" si="22"/>
        <v>12</v>
      </c>
      <c r="AD131" s="9">
        <f t="shared" si="23"/>
        <v>42</v>
      </c>
      <c r="AE131" s="9">
        <f>AE128+(0.6*AF130-0.06*(AG133+AG128))</f>
        <v>762.66</v>
      </c>
    </row>
    <row r="132" spans="1:33" ht="15" customHeight="1" x14ac:dyDescent="0.2">
      <c r="A132" s="3">
        <f t="shared" si="19"/>
        <v>45041</v>
      </c>
      <c r="B132" s="6">
        <f t="shared" si="20"/>
        <v>45041</v>
      </c>
      <c r="C132" s="46"/>
      <c r="D132" s="14"/>
      <c r="E132" s="14"/>
      <c r="F132" s="15"/>
      <c r="G132" s="8">
        <f>G128+0.01*(0.8*P130-0.04*(Q132+Q127))</f>
        <v>-25.0944</v>
      </c>
      <c r="H132" s="8">
        <f>H128+0.01*(0.8*M130-0.04*(N132+N127))</f>
        <v>-4.8032000000000004</v>
      </c>
      <c r="I132" s="8">
        <f>I128+0.8*((I133-I128)-360*(I133-I128&gt;0))+(I128+0.8*((I133-I128)-360*(I133-I128&gt;0))&lt;0)*360</f>
        <v>302.59999999999997</v>
      </c>
      <c r="J132" s="9">
        <f>J128+0.8*(J133-J128)</f>
        <v>955.4</v>
      </c>
      <c r="K132" s="33">
        <v>13</v>
      </c>
      <c r="L132" s="9">
        <v>2</v>
      </c>
      <c r="M132" s="29"/>
      <c r="N132" s="2">
        <f>M135-M130</f>
        <v>4.0000000000000071</v>
      </c>
      <c r="P132" s="29"/>
      <c r="Q132" s="2">
        <f>P135-P130</f>
        <v>18.000000000000327</v>
      </c>
      <c r="S132" s="51"/>
      <c r="T132" s="5">
        <f t="shared" si="27"/>
        <v>-13.210000000000036</v>
      </c>
      <c r="U132" s="5" t="b">
        <f t="shared" si="28"/>
        <v>0</v>
      </c>
      <c r="V132" s="5">
        <f t="shared" si="24"/>
        <v>0</v>
      </c>
      <c r="W132" s="5" t="e">
        <f t="shared" si="29"/>
        <v>#DIV/0!</v>
      </c>
      <c r="X132" s="1" t="e">
        <f t="shared" ref="X132:X195" si="30">(W132&lt;0)*(W132+24)+(W132&gt;=0)*W132</f>
        <v>#DIV/0!</v>
      </c>
      <c r="Z132" s="1" t="e">
        <f t="shared" si="25"/>
        <v>#DIV/0!</v>
      </c>
      <c r="AA132" s="1" t="e">
        <f t="shared" si="26"/>
        <v>#DIV/0!</v>
      </c>
      <c r="AB132" s="36">
        <f t="shared" si="21"/>
        <v>45041</v>
      </c>
      <c r="AC132" s="33">
        <f t="shared" si="22"/>
        <v>13</v>
      </c>
      <c r="AD132" s="9">
        <f t="shared" si="23"/>
        <v>2</v>
      </c>
      <c r="AE132" s="9">
        <f>AE128+(0.8*AF130-0.04*(AG133+AG128))</f>
        <v>782.44</v>
      </c>
    </row>
    <row r="133" spans="1:33" ht="15" customHeight="1" x14ac:dyDescent="0.2">
      <c r="A133" s="18">
        <f t="shared" ref="A133:A196" si="31">A132+1</f>
        <v>45042</v>
      </c>
      <c r="B133" s="6">
        <f t="shared" ref="B133:B196" si="32">A132+1</f>
        <v>45042</v>
      </c>
      <c r="C133" s="46"/>
      <c r="D133" s="14"/>
      <c r="E133" s="14"/>
      <c r="F133" s="15"/>
      <c r="G133" s="8">
        <v>-24.96</v>
      </c>
      <c r="H133" s="8">
        <v>-4.71</v>
      </c>
      <c r="I133" s="8">
        <v>289.39</v>
      </c>
      <c r="J133" s="9">
        <v>955</v>
      </c>
      <c r="K133" s="33">
        <v>13</v>
      </c>
      <c r="L133" s="9">
        <v>22</v>
      </c>
      <c r="M133" s="29"/>
      <c r="P133" s="29"/>
      <c r="S133" s="51"/>
      <c r="T133" s="5">
        <f t="shared" si="27"/>
        <v>-13.20999999999998</v>
      </c>
      <c r="U133" s="5" t="b">
        <f t="shared" si="28"/>
        <v>0</v>
      </c>
      <c r="V133" s="5">
        <f t="shared" si="24"/>
        <v>0</v>
      </c>
      <c r="W133" s="5" t="e">
        <f t="shared" si="29"/>
        <v>#DIV/0!</v>
      </c>
      <c r="X133" s="1" t="e">
        <f t="shared" si="30"/>
        <v>#DIV/0!</v>
      </c>
      <c r="Z133" s="1" t="e">
        <f t="shared" si="25"/>
        <v>#DIV/0!</v>
      </c>
      <c r="AA133" s="1" t="e">
        <f t="shared" si="26"/>
        <v>#DIV/0!</v>
      </c>
      <c r="AB133" s="36">
        <f t="shared" ref="AB133:AB196" si="33">AB132+1</f>
        <v>45042</v>
      </c>
      <c r="AC133" s="33">
        <f t="shared" si="22"/>
        <v>13</v>
      </c>
      <c r="AD133" s="9">
        <f t="shared" si="23"/>
        <v>22</v>
      </c>
      <c r="AE133" s="1">
        <f>SIGN(AC133)*(ABS(AC133)*60+AD133)+(AC133=0)*AD133</f>
        <v>802</v>
      </c>
      <c r="AG133" s="1">
        <f>AF135-AF130</f>
        <v>-6</v>
      </c>
    </row>
    <row r="134" spans="1:33" ht="15" customHeight="1" x14ac:dyDescent="0.2">
      <c r="A134" s="3">
        <f t="shared" si="31"/>
        <v>45043</v>
      </c>
      <c r="B134" s="6">
        <f t="shared" si="32"/>
        <v>45043</v>
      </c>
      <c r="C134" s="46"/>
      <c r="D134" s="14"/>
      <c r="E134" s="14"/>
      <c r="F134" s="15"/>
      <c r="G134" s="8">
        <f>G133+0.01*(0.2*P135-0.04*(Q137+Q132))</f>
        <v>-24.8188</v>
      </c>
      <c r="H134" s="8">
        <f>H133+0.01*(0.2*M135-0.04*(N137+N132))</f>
        <v>-4.6143999999999998</v>
      </c>
      <c r="I134" s="8">
        <f>I133+0.2*((I138-I133)-360*(I138-I133&gt;0))+(I133+0.2*((I138-I133)-360*(I138-I133&gt;0))&lt;0)*360</f>
        <v>276.178</v>
      </c>
      <c r="J134" s="9">
        <f>J133+0.2*(J138-J133)</f>
        <v>954.8</v>
      </c>
      <c r="K134" s="33">
        <v>13</v>
      </c>
      <c r="L134" s="9">
        <v>41</v>
      </c>
      <c r="M134" s="29"/>
      <c r="O134" s="2">
        <f>N137-N132</f>
        <v>-2.0000000000000497</v>
      </c>
      <c r="P134" s="29"/>
      <c r="R134" s="2">
        <f>Q137-Q132</f>
        <v>0.99999999999944578</v>
      </c>
      <c r="S134" s="51"/>
      <c r="T134" s="5">
        <f t="shared" si="27"/>
        <v>-13.211999999999989</v>
      </c>
      <c r="U134" s="5" t="b">
        <f t="shared" si="28"/>
        <v>0</v>
      </c>
      <c r="V134" s="5">
        <f t="shared" si="24"/>
        <v>0</v>
      </c>
      <c r="W134" s="5" t="e">
        <f t="shared" si="29"/>
        <v>#DIV/0!</v>
      </c>
      <c r="X134" s="1" t="e">
        <f t="shared" si="30"/>
        <v>#DIV/0!</v>
      </c>
      <c r="Z134" s="1" t="e">
        <f t="shared" si="25"/>
        <v>#DIV/0!</v>
      </c>
      <c r="AA134" s="1" t="e">
        <f t="shared" si="26"/>
        <v>#DIV/0!</v>
      </c>
      <c r="AB134" s="36">
        <f t="shared" si="33"/>
        <v>45043</v>
      </c>
      <c r="AC134" s="33">
        <f t="shared" si="22"/>
        <v>13</v>
      </c>
      <c r="AD134" s="39">
        <f t="shared" si="23"/>
        <v>41</v>
      </c>
      <c r="AE134" s="9">
        <f>AE133+(0.2*AF135-0.04*(AG138+AG133))</f>
        <v>821.28</v>
      </c>
    </row>
    <row r="135" spans="1:33" ht="15" customHeight="1" x14ac:dyDescent="0.2">
      <c r="A135" s="3">
        <f t="shared" si="31"/>
        <v>45044</v>
      </c>
      <c r="B135" s="6">
        <f t="shared" si="32"/>
        <v>45044</v>
      </c>
      <c r="C135" s="46"/>
      <c r="D135" s="14"/>
      <c r="E135" s="14"/>
      <c r="F135" s="15"/>
      <c r="G135" s="8">
        <f>G133+0.01*(0.4*P135-0.06*(Q137+Q132))</f>
        <v>-24.670200000000001</v>
      </c>
      <c r="H135" s="8">
        <f>H133+0.01*(0.4*M135-0.06*(N137+N132))</f>
        <v>-4.5175999999999998</v>
      </c>
      <c r="I135" s="8">
        <f>I133+0.4*((I138-I133)-360*(I138-I133&gt;0))+(I133+0.4*((I138-I133)-360*(I138-I133&gt;0))&lt;0)*360</f>
        <v>262.96600000000001</v>
      </c>
      <c r="J135" s="9">
        <f>J133+0.4*(J138-J133)</f>
        <v>954.6</v>
      </c>
      <c r="K135" s="33">
        <v>14</v>
      </c>
      <c r="L135" s="9">
        <v>0</v>
      </c>
      <c r="M135" s="29">
        <f>(H138-H133)*100</f>
        <v>49.000000000000021</v>
      </c>
      <c r="P135" s="29">
        <f>100*(G138-G133)</f>
        <v>78.000000000000114</v>
      </c>
      <c r="S135" s="50">
        <f>((I138-I133)*100-36000*(I138-I133&gt;0))</f>
        <v>-6605.9999999999973</v>
      </c>
      <c r="T135" s="5">
        <f t="shared" si="27"/>
        <v>-13.211999999999989</v>
      </c>
      <c r="U135" s="5" t="b">
        <f t="shared" si="28"/>
        <v>0</v>
      </c>
      <c r="V135" s="5">
        <f t="shared" si="24"/>
        <v>0</v>
      </c>
      <c r="W135" s="5" t="e">
        <f t="shared" si="29"/>
        <v>#DIV/0!</v>
      </c>
      <c r="X135" s="1" t="e">
        <f t="shared" si="30"/>
        <v>#DIV/0!</v>
      </c>
      <c r="Z135" s="1" t="e">
        <f t="shared" si="25"/>
        <v>#DIV/0!</v>
      </c>
      <c r="AA135" s="1" t="e">
        <f t="shared" si="26"/>
        <v>#DIV/0!</v>
      </c>
      <c r="AB135" s="36">
        <f t="shared" si="33"/>
        <v>45044</v>
      </c>
      <c r="AC135" s="33">
        <f t="shared" si="22"/>
        <v>14</v>
      </c>
      <c r="AD135" s="39">
        <f t="shared" si="23"/>
        <v>0</v>
      </c>
      <c r="AE135" s="9">
        <f>AE133+(0.4*AF135-0.06*(AG138+AG133))</f>
        <v>840.32</v>
      </c>
      <c r="AF135" s="1">
        <f>AE138-AE133</f>
        <v>94</v>
      </c>
    </row>
    <row r="136" spans="1:33" ht="15" customHeight="1" x14ac:dyDescent="0.2">
      <c r="A136" s="3">
        <f t="shared" si="31"/>
        <v>45045</v>
      </c>
      <c r="B136" s="6">
        <f t="shared" si="32"/>
        <v>45045</v>
      </c>
      <c r="C136" s="46"/>
      <c r="D136" s="14"/>
      <c r="E136" s="14"/>
      <c r="F136" s="15"/>
      <c r="G136" s="8">
        <f>G133+0.01*(0.6*P135-0.06*(Q137+Q132))</f>
        <v>-24.514199999999999</v>
      </c>
      <c r="H136" s="8">
        <f>H133+0.01*(0.6*M135-0.06*(N137+N132))</f>
        <v>-4.4196</v>
      </c>
      <c r="I136" s="8">
        <f>I133+0.6*((I138-I133)-360*(I138-I133&gt;0))+(I133+0.6*((I138-I133)-360*(I138-I133&gt;0))&lt;0)*360</f>
        <v>249.75400000000002</v>
      </c>
      <c r="J136" s="9">
        <f>J133+0.6*(J138-J133)</f>
        <v>954.4</v>
      </c>
      <c r="K136" s="33">
        <v>14</v>
      </c>
      <c r="L136" s="9">
        <v>19</v>
      </c>
      <c r="M136" s="29"/>
      <c r="P136" s="29"/>
      <c r="S136" s="51"/>
      <c r="T136" s="5">
        <f t="shared" si="27"/>
        <v>-13.211999999999989</v>
      </c>
      <c r="U136" s="5" t="b">
        <f t="shared" si="28"/>
        <v>0</v>
      </c>
      <c r="V136" s="5">
        <f t="shared" si="24"/>
        <v>0</v>
      </c>
      <c r="W136" s="5" t="e">
        <f t="shared" si="29"/>
        <v>#DIV/0!</v>
      </c>
      <c r="X136" s="1" t="e">
        <f t="shared" si="30"/>
        <v>#DIV/0!</v>
      </c>
      <c r="Z136" s="1" t="e">
        <f t="shared" si="25"/>
        <v>#DIV/0!</v>
      </c>
      <c r="AA136" s="1" t="e">
        <f t="shared" si="26"/>
        <v>#DIV/0!</v>
      </c>
      <c r="AB136" s="36">
        <f t="shared" si="33"/>
        <v>45045</v>
      </c>
      <c r="AC136" s="33">
        <f t="shared" si="22"/>
        <v>14</v>
      </c>
      <c r="AD136" s="9">
        <f t="shared" si="23"/>
        <v>19</v>
      </c>
      <c r="AE136" s="9">
        <f>AE133+(0.6*AF135-0.06*(AG138+AG133))</f>
        <v>859.12</v>
      </c>
    </row>
    <row r="137" spans="1:33" ht="15" customHeight="1" x14ac:dyDescent="0.2">
      <c r="A137" s="3">
        <f t="shared" si="31"/>
        <v>45046</v>
      </c>
      <c r="B137" s="6">
        <f t="shared" si="32"/>
        <v>45046</v>
      </c>
      <c r="C137" s="46"/>
      <c r="D137" s="14"/>
      <c r="E137" s="14"/>
      <c r="F137" s="15"/>
      <c r="G137" s="8">
        <f>G133+0.01*(0.8*P135-0.04*(Q137+Q132))</f>
        <v>-24.3508</v>
      </c>
      <c r="H137" s="8">
        <f>H133+0.01*(0.8*M135-0.04*(N137+N132))</f>
        <v>-4.3203999999999994</v>
      </c>
      <c r="I137" s="8">
        <f>I133+0.8*((I138-I133)-360*(I138-I133&gt;0))+(I133+0.8*((I138-I133)-360*(I138-I133&gt;0))&lt;0)*360</f>
        <v>236.542</v>
      </c>
      <c r="J137" s="9">
        <f>J133+0.8*(J138-J133)</f>
        <v>954.2</v>
      </c>
      <c r="K137" s="33">
        <v>14</v>
      </c>
      <c r="L137" s="9">
        <v>38</v>
      </c>
      <c r="M137" s="29"/>
      <c r="N137" s="2">
        <f>M140-M135</f>
        <v>1.9999999999999574</v>
      </c>
      <c r="P137" s="29"/>
      <c r="Q137" s="2">
        <f>P140-P135</f>
        <v>18.999999999999773</v>
      </c>
      <c r="S137" s="51"/>
      <c r="T137" s="5">
        <f t="shared" si="27"/>
        <v>-13.212000000000018</v>
      </c>
      <c r="U137" s="5" t="b">
        <f t="shared" si="28"/>
        <v>0</v>
      </c>
      <c r="V137" s="5">
        <f t="shared" si="24"/>
        <v>0</v>
      </c>
      <c r="W137" s="5" t="e">
        <f t="shared" si="29"/>
        <v>#DIV/0!</v>
      </c>
      <c r="X137" s="1" t="e">
        <f t="shared" si="30"/>
        <v>#DIV/0!</v>
      </c>
      <c r="Z137" s="1" t="e">
        <f t="shared" si="25"/>
        <v>#DIV/0!</v>
      </c>
      <c r="AA137" s="1" t="e">
        <f t="shared" si="26"/>
        <v>#DIV/0!</v>
      </c>
      <c r="AB137" s="36">
        <f t="shared" si="33"/>
        <v>45046</v>
      </c>
      <c r="AC137" s="33">
        <f t="shared" ref="AC137:AC200" si="34">K137</f>
        <v>14</v>
      </c>
      <c r="AD137" s="9">
        <f t="shared" ref="AD137:AD200" si="35">L137</f>
        <v>38</v>
      </c>
      <c r="AE137" s="9">
        <f>AE133+(0.8*AF135-0.04*(AG138+AG133))</f>
        <v>877.68000000000006</v>
      </c>
    </row>
    <row r="138" spans="1:33" ht="15" customHeight="1" x14ac:dyDescent="0.2">
      <c r="A138" s="18">
        <f t="shared" si="31"/>
        <v>45047</v>
      </c>
      <c r="B138" s="6">
        <f t="shared" si="32"/>
        <v>45047</v>
      </c>
      <c r="C138" s="46"/>
      <c r="D138" s="14"/>
      <c r="E138" s="14"/>
      <c r="F138" s="15"/>
      <c r="G138" s="8">
        <v>-24.18</v>
      </c>
      <c r="H138" s="8">
        <v>-4.22</v>
      </c>
      <c r="I138" s="8">
        <v>223.33</v>
      </c>
      <c r="J138" s="9">
        <v>954</v>
      </c>
      <c r="K138" s="33">
        <v>14</v>
      </c>
      <c r="L138" s="9">
        <v>56</v>
      </c>
      <c r="M138" s="29"/>
      <c r="P138" s="29"/>
      <c r="S138" s="51"/>
      <c r="T138" s="5">
        <f t="shared" si="27"/>
        <v>-13.211999999999989</v>
      </c>
      <c r="U138" s="5" t="b">
        <f t="shared" si="28"/>
        <v>0</v>
      </c>
      <c r="V138" s="5">
        <f t="shared" si="24"/>
        <v>0</v>
      </c>
      <c r="W138" s="5" t="e">
        <f t="shared" si="29"/>
        <v>#DIV/0!</v>
      </c>
      <c r="X138" s="1" t="e">
        <f t="shared" si="30"/>
        <v>#DIV/0!</v>
      </c>
      <c r="Z138" s="1" t="e">
        <f t="shared" si="25"/>
        <v>#DIV/0!</v>
      </c>
      <c r="AA138" s="1" t="e">
        <f t="shared" si="26"/>
        <v>#DIV/0!</v>
      </c>
      <c r="AB138" s="36">
        <f t="shared" si="33"/>
        <v>45047</v>
      </c>
      <c r="AC138" s="33">
        <f t="shared" si="34"/>
        <v>14</v>
      </c>
      <c r="AD138" s="9">
        <f t="shared" si="35"/>
        <v>56</v>
      </c>
      <c r="AE138" s="1">
        <f>SIGN(AC138)*(ABS(AC138)*60+AD138)+(AC138=0)*AD138</f>
        <v>896</v>
      </c>
      <c r="AG138" s="1">
        <f>AF140-AF135</f>
        <v>-6</v>
      </c>
    </row>
    <row r="139" spans="1:33" ht="15" customHeight="1" x14ac:dyDescent="0.2">
      <c r="A139" s="3">
        <f t="shared" si="31"/>
        <v>45048</v>
      </c>
      <c r="B139" s="6">
        <f t="shared" si="32"/>
        <v>45048</v>
      </c>
      <c r="C139" s="47"/>
      <c r="D139" s="14"/>
      <c r="E139" s="14"/>
      <c r="F139" s="15"/>
      <c r="G139" s="8">
        <f>G138+0.01*(0.2*P140-0.04*(Q142+Q137))</f>
        <v>-24</v>
      </c>
      <c r="H139" s="8">
        <f>H138+0.01*(0.2*M140-0.04*(N142+N137))</f>
        <v>-4.12</v>
      </c>
      <c r="I139" s="8">
        <f>I138+0.2*((I143-I138)-360*(I143-I138&gt;0))+(I138+0.2*((I143-I138)-360*(I143-I138&gt;0))&lt;0)*360</f>
        <v>210.11200000000002</v>
      </c>
      <c r="J139" s="9">
        <f>J138+0.2*(J143-J138)</f>
        <v>953.8</v>
      </c>
      <c r="K139" s="33">
        <v>15</v>
      </c>
      <c r="L139" s="9">
        <v>14</v>
      </c>
      <c r="M139" s="29"/>
      <c r="O139" s="2">
        <f>N142-N137</f>
        <v>1.0000000000000639</v>
      </c>
      <c r="P139" s="29"/>
      <c r="R139" s="2">
        <f>Q142-Q137</f>
        <v>-2.9999999999994031</v>
      </c>
      <c r="S139" s="51"/>
      <c r="T139" s="5">
        <f t="shared" si="27"/>
        <v>-13.217999999999989</v>
      </c>
      <c r="U139" s="5" t="b">
        <f t="shared" si="28"/>
        <v>0</v>
      </c>
      <c r="V139" s="5">
        <f t="shared" si="24"/>
        <v>0</v>
      </c>
      <c r="W139" s="5" t="e">
        <f t="shared" si="29"/>
        <v>#DIV/0!</v>
      </c>
      <c r="X139" s="1" t="e">
        <f t="shared" si="30"/>
        <v>#DIV/0!</v>
      </c>
      <c r="Z139" s="1" t="e">
        <f t="shared" si="25"/>
        <v>#DIV/0!</v>
      </c>
      <c r="AA139" s="1" t="e">
        <f t="shared" si="26"/>
        <v>#DIV/0!</v>
      </c>
      <c r="AB139" s="36">
        <f t="shared" si="33"/>
        <v>45048</v>
      </c>
      <c r="AC139" s="33">
        <f t="shared" si="34"/>
        <v>15</v>
      </c>
      <c r="AD139" s="9">
        <f t="shared" si="35"/>
        <v>14</v>
      </c>
      <c r="AE139" s="9">
        <f>AE138+(0.2*AF140-0.04*(AG143+AG138))</f>
        <v>914.12</v>
      </c>
    </row>
    <row r="140" spans="1:33" ht="15" customHeight="1" x14ac:dyDescent="0.2">
      <c r="A140" s="3">
        <f t="shared" si="31"/>
        <v>45049</v>
      </c>
      <c r="B140" s="6">
        <f t="shared" si="32"/>
        <v>45049</v>
      </c>
      <c r="C140" s="46"/>
      <c r="D140" s="14"/>
      <c r="E140" s="14"/>
      <c r="F140" s="15"/>
      <c r="G140" s="8">
        <f>G138+0.01*(0.4*P140-0.06*(Q142+Q137))</f>
        <v>-23.812999999999999</v>
      </c>
      <c r="H140" s="8">
        <f>H138+0.01*(0.4*M140-0.06*(N142+N137))</f>
        <v>-4.0190000000000001</v>
      </c>
      <c r="I140" s="8">
        <f>I138+0.4*((I143-I138)-360*(I143-I138&gt;0))+(I138+0.4*((I143-I138)-360*(I143-I138&gt;0))&lt;0)*360</f>
        <v>196.89400000000001</v>
      </c>
      <c r="J140" s="9">
        <f>J138+0.4*(J143-J138)</f>
        <v>953.6</v>
      </c>
      <c r="K140" s="33">
        <v>15</v>
      </c>
      <c r="L140" s="9">
        <v>32</v>
      </c>
      <c r="M140" s="29">
        <f>(H143-H138)*100</f>
        <v>50.999999999999979</v>
      </c>
      <c r="P140" s="29">
        <f>100*(G143-G138)</f>
        <v>96.999999999999886</v>
      </c>
      <c r="S140" s="50">
        <f>((I143-I138)*100-36000*(I143-I138&gt;0))</f>
        <v>-6609</v>
      </c>
      <c r="T140" s="5">
        <f t="shared" si="27"/>
        <v>-13.218000000000018</v>
      </c>
      <c r="U140" s="5" t="b">
        <f t="shared" si="28"/>
        <v>0</v>
      </c>
      <c r="V140" s="5">
        <f t="shared" si="24"/>
        <v>0</v>
      </c>
      <c r="W140" s="5" t="e">
        <f t="shared" si="29"/>
        <v>#DIV/0!</v>
      </c>
      <c r="X140" s="1" t="e">
        <f t="shared" si="30"/>
        <v>#DIV/0!</v>
      </c>
      <c r="Z140" s="1" t="e">
        <f t="shared" si="25"/>
        <v>#DIV/0!</v>
      </c>
      <c r="AA140" s="1" t="e">
        <f t="shared" si="26"/>
        <v>#DIV/0!</v>
      </c>
      <c r="AB140" s="36">
        <f t="shared" si="33"/>
        <v>45049</v>
      </c>
      <c r="AC140" s="33">
        <f t="shared" si="34"/>
        <v>15</v>
      </c>
      <c r="AD140" s="9">
        <f t="shared" si="35"/>
        <v>32</v>
      </c>
      <c r="AE140" s="9">
        <f>AE138+(0.4*AF140-0.06*(AG143+AG138))</f>
        <v>931.98</v>
      </c>
      <c r="AF140" s="1">
        <f>AE143-AE138</f>
        <v>88</v>
      </c>
    </row>
    <row r="141" spans="1:33" ht="15" customHeight="1" x14ac:dyDescent="0.2">
      <c r="A141" s="3">
        <f t="shared" si="31"/>
        <v>45050</v>
      </c>
      <c r="B141" s="6">
        <f t="shared" si="32"/>
        <v>45050</v>
      </c>
      <c r="C141" s="46"/>
      <c r="D141" s="14"/>
      <c r="E141" s="14"/>
      <c r="F141" s="15"/>
      <c r="G141" s="8">
        <f>G138+0.01*(0.6*P140-0.06*(Q142+Q137))</f>
        <v>-23.619</v>
      </c>
      <c r="H141" s="8">
        <f>H138+0.01*(0.6*M140-0.06*(N142+N137))</f>
        <v>-3.9169999999999998</v>
      </c>
      <c r="I141" s="8">
        <f>I138+0.6*((I143-I138)-360*(I143-I138&gt;0))+(I138+0.6*((I143-I138)-360*(I143-I138&gt;0))&lt;0)*360</f>
        <v>183.67600000000002</v>
      </c>
      <c r="J141" s="9">
        <f>J138+0.6*(J143-J138)</f>
        <v>953.4</v>
      </c>
      <c r="K141" s="33">
        <v>15</v>
      </c>
      <c r="L141" s="9">
        <v>50</v>
      </c>
      <c r="M141" s="29"/>
      <c r="P141" s="29"/>
      <c r="S141" s="51"/>
      <c r="T141" s="5">
        <f t="shared" si="27"/>
        <v>-13.217999999999989</v>
      </c>
      <c r="U141" s="5" t="b">
        <f t="shared" si="28"/>
        <v>0</v>
      </c>
      <c r="V141" s="5">
        <f t="shared" si="24"/>
        <v>0</v>
      </c>
      <c r="W141" s="5" t="e">
        <f t="shared" si="29"/>
        <v>#DIV/0!</v>
      </c>
      <c r="X141" s="1" t="e">
        <f t="shared" si="30"/>
        <v>#DIV/0!</v>
      </c>
      <c r="Z141" s="1" t="e">
        <f t="shared" si="25"/>
        <v>#DIV/0!</v>
      </c>
      <c r="AA141" s="1" t="e">
        <f t="shared" si="26"/>
        <v>#DIV/0!</v>
      </c>
      <c r="AB141" s="36">
        <f t="shared" si="33"/>
        <v>45050</v>
      </c>
      <c r="AC141" s="33">
        <f t="shared" si="34"/>
        <v>15</v>
      </c>
      <c r="AD141" s="9">
        <f t="shared" si="35"/>
        <v>50</v>
      </c>
      <c r="AE141" s="9">
        <f>AE138+(0.6*AF140-0.06*(AG143+AG138))</f>
        <v>949.58</v>
      </c>
    </row>
    <row r="142" spans="1:33" ht="15" customHeight="1" x14ac:dyDescent="0.2">
      <c r="A142" s="3">
        <f t="shared" si="31"/>
        <v>45051</v>
      </c>
      <c r="B142" s="6">
        <f t="shared" si="32"/>
        <v>45051</v>
      </c>
      <c r="C142" s="46"/>
      <c r="D142" s="14"/>
      <c r="E142" s="14"/>
      <c r="F142" s="15"/>
      <c r="G142" s="8">
        <f>G138+0.01*(0.8*P140-0.04*(Q142+Q137))</f>
        <v>-23.417999999999999</v>
      </c>
      <c r="H142" s="8">
        <f>H138+0.01*(0.8*M140-0.04*(N142+N137))</f>
        <v>-3.8140000000000001</v>
      </c>
      <c r="I142" s="8">
        <f>I138+0.8*((I143-I138)-360*(I143-I138&gt;0))+(I138+0.8*((I143-I138)-360*(I143-I138&gt;0))&lt;0)*360</f>
        <v>170.458</v>
      </c>
      <c r="J142" s="9">
        <f>J138+0.8*(J143-J138)</f>
        <v>953.2</v>
      </c>
      <c r="K142" s="33">
        <v>16</v>
      </c>
      <c r="L142" s="9">
        <v>7</v>
      </c>
      <c r="M142" s="29"/>
      <c r="N142" s="2">
        <f>M145-M140</f>
        <v>3.0000000000000213</v>
      </c>
      <c r="P142" s="29"/>
      <c r="Q142" s="2">
        <f>P145-P140</f>
        <v>16.000000000000369</v>
      </c>
      <c r="S142" s="51"/>
      <c r="T142" s="5">
        <f t="shared" si="27"/>
        <v>-13.218000000000018</v>
      </c>
      <c r="U142" s="5" t="b">
        <f t="shared" si="28"/>
        <v>0</v>
      </c>
      <c r="V142" s="5">
        <f t="shared" si="24"/>
        <v>0</v>
      </c>
      <c r="W142" s="5" t="e">
        <f t="shared" si="29"/>
        <v>#DIV/0!</v>
      </c>
      <c r="X142" s="1" t="e">
        <f t="shared" si="30"/>
        <v>#DIV/0!</v>
      </c>
      <c r="Z142" s="1" t="e">
        <f t="shared" si="25"/>
        <v>#DIV/0!</v>
      </c>
      <c r="AA142" s="1" t="e">
        <f t="shared" si="26"/>
        <v>#DIV/0!</v>
      </c>
      <c r="AB142" s="36">
        <f t="shared" si="33"/>
        <v>45051</v>
      </c>
      <c r="AC142" s="33">
        <f t="shared" si="34"/>
        <v>16</v>
      </c>
      <c r="AD142" s="9">
        <f t="shared" si="35"/>
        <v>7</v>
      </c>
      <c r="AE142" s="9">
        <f>AE138+(0.8*AF140-0.04*(AG143+AG138))</f>
        <v>966.92</v>
      </c>
    </row>
    <row r="143" spans="1:33" ht="15" customHeight="1" x14ac:dyDescent="0.2">
      <c r="A143" s="18">
        <f t="shared" si="31"/>
        <v>45052</v>
      </c>
      <c r="B143" s="6">
        <f t="shared" si="32"/>
        <v>45052</v>
      </c>
      <c r="C143" s="46"/>
      <c r="D143" s="14"/>
      <c r="E143" s="14"/>
      <c r="F143" s="15"/>
      <c r="G143" s="8">
        <v>-23.21</v>
      </c>
      <c r="H143" s="8">
        <v>-3.71</v>
      </c>
      <c r="I143" s="8">
        <v>157.24</v>
      </c>
      <c r="J143" s="9">
        <v>953</v>
      </c>
      <c r="K143" s="33">
        <v>16</v>
      </c>
      <c r="L143" s="9">
        <v>24</v>
      </c>
      <c r="M143" s="29"/>
      <c r="P143" s="29"/>
      <c r="S143" s="51"/>
      <c r="T143" s="5">
        <f t="shared" si="27"/>
        <v>-13.217999999999989</v>
      </c>
      <c r="U143" s="5" t="b">
        <f t="shared" si="28"/>
        <v>0</v>
      </c>
      <c r="V143" s="5">
        <f t="shared" si="24"/>
        <v>0</v>
      </c>
      <c r="W143" s="5" t="e">
        <f t="shared" si="29"/>
        <v>#DIV/0!</v>
      </c>
      <c r="X143" s="1" t="e">
        <f t="shared" si="30"/>
        <v>#DIV/0!</v>
      </c>
      <c r="Z143" s="1" t="e">
        <f t="shared" si="25"/>
        <v>#DIV/0!</v>
      </c>
      <c r="AA143" s="1" t="e">
        <f t="shared" si="26"/>
        <v>#DIV/0!</v>
      </c>
      <c r="AB143" s="36">
        <f t="shared" si="33"/>
        <v>45052</v>
      </c>
      <c r="AC143" s="33">
        <f t="shared" si="34"/>
        <v>16</v>
      </c>
      <c r="AD143" s="9">
        <f t="shared" si="35"/>
        <v>24</v>
      </c>
      <c r="AE143" s="1">
        <f>SIGN(AC143)*(ABS(AC143)*60+AD143)+(AC143=0)*AD143</f>
        <v>984</v>
      </c>
      <c r="AG143" s="1">
        <f>AF145-AF140</f>
        <v>-7</v>
      </c>
    </row>
    <row r="144" spans="1:33" ht="15" customHeight="1" x14ac:dyDescent="0.2">
      <c r="A144" s="3">
        <f t="shared" si="31"/>
        <v>45053</v>
      </c>
      <c r="B144" s="6">
        <f t="shared" si="32"/>
        <v>45053</v>
      </c>
      <c r="C144" s="46"/>
      <c r="D144" s="14"/>
      <c r="E144" s="14"/>
      <c r="F144" s="15"/>
      <c r="G144" s="8">
        <f>G143+0.01*(0.2*P145-0.04*(Q147+Q142))</f>
        <v>-22.997600000000002</v>
      </c>
      <c r="H144" s="8">
        <f>H143+0.01*(0.2*M145-0.04*(N147+N142))</f>
        <v>-3.6040000000000001</v>
      </c>
      <c r="I144" s="8">
        <f>I143+0.2*((I148-I143)-360*(I148-I143&gt;0))+(I143+0.2*((I148-I143)-360*(I148-I143&gt;0))&lt;0)*360</f>
        <v>144.018</v>
      </c>
      <c r="J144" s="9">
        <f>J143+0.2*(J148-J143)</f>
        <v>952.8</v>
      </c>
      <c r="K144" s="33">
        <v>16</v>
      </c>
      <c r="L144" s="9">
        <v>41</v>
      </c>
      <c r="M144" s="29"/>
      <c r="O144" s="2">
        <f>N147-N142</f>
        <v>-1.0000000000000142</v>
      </c>
      <c r="P144" s="29"/>
      <c r="R144" s="2">
        <f>Q147-Q142</f>
        <v>1.999999999999261</v>
      </c>
      <c r="S144" s="51"/>
      <c r="T144" s="5">
        <f t="shared" si="27"/>
        <v>-13.222000000000008</v>
      </c>
      <c r="U144" s="5" t="b">
        <f t="shared" si="28"/>
        <v>0</v>
      </c>
      <c r="V144" s="5">
        <f t="shared" si="24"/>
        <v>0</v>
      </c>
      <c r="W144" s="5" t="e">
        <f t="shared" si="29"/>
        <v>#DIV/0!</v>
      </c>
      <c r="X144" s="1" t="e">
        <f t="shared" si="30"/>
        <v>#DIV/0!</v>
      </c>
      <c r="Z144" s="1" t="e">
        <f t="shared" si="25"/>
        <v>#DIV/0!</v>
      </c>
      <c r="AA144" s="1" t="e">
        <f t="shared" si="26"/>
        <v>#DIV/0!</v>
      </c>
      <c r="AB144" s="36">
        <f t="shared" si="33"/>
        <v>45053</v>
      </c>
      <c r="AC144" s="33">
        <f t="shared" si="34"/>
        <v>16</v>
      </c>
      <c r="AD144" s="9">
        <f t="shared" si="35"/>
        <v>41</v>
      </c>
      <c r="AE144" s="9">
        <f>AE143+(0.2*AF145-0.04*(AG148+AG143))</f>
        <v>1000.76</v>
      </c>
    </row>
    <row r="145" spans="1:33" ht="15" customHeight="1" x14ac:dyDescent="0.2">
      <c r="A145" s="3">
        <f t="shared" si="31"/>
        <v>45054</v>
      </c>
      <c r="B145" s="6">
        <f t="shared" si="32"/>
        <v>45054</v>
      </c>
      <c r="C145" s="46"/>
      <c r="D145" s="14"/>
      <c r="E145" s="14"/>
      <c r="F145" s="15"/>
      <c r="G145" s="8">
        <f>G143+0.01*(0.4*P145-0.06*(Q147+Q142))</f>
        <v>-22.778400000000001</v>
      </c>
      <c r="H145" s="8">
        <f>H143+0.01*(0.4*M145-0.06*(N147+N142))</f>
        <v>-3.4969999999999999</v>
      </c>
      <c r="I145" s="8">
        <f>I143+0.4*((I148-I143)-360*(I148-I143&gt;0))+(I143+0.4*((I148-I143)-360*(I148-I143&gt;0))&lt;0)*360</f>
        <v>130.79599999999999</v>
      </c>
      <c r="J145" s="9">
        <f>J143+0.4*(J148-J143)</f>
        <v>952.6</v>
      </c>
      <c r="K145" s="33">
        <v>16</v>
      </c>
      <c r="L145" s="9">
        <v>58</v>
      </c>
      <c r="M145" s="29">
        <f>(H148-H143)*100</f>
        <v>54</v>
      </c>
      <c r="P145" s="29">
        <f>100*(G148-G143)</f>
        <v>113.00000000000026</v>
      </c>
      <c r="S145" s="50">
        <f>((I148-I143)*100-36000*(I148-I143&gt;0))</f>
        <v>-6611.0000000000018</v>
      </c>
      <c r="T145" s="5">
        <f t="shared" si="27"/>
        <v>-13.222000000000008</v>
      </c>
      <c r="U145" s="5" t="b">
        <f t="shared" si="28"/>
        <v>0</v>
      </c>
      <c r="V145" s="5">
        <f t="shared" si="24"/>
        <v>0</v>
      </c>
      <c r="W145" s="5" t="e">
        <f t="shared" si="29"/>
        <v>#DIV/0!</v>
      </c>
      <c r="X145" s="1" t="e">
        <f t="shared" si="30"/>
        <v>#DIV/0!</v>
      </c>
      <c r="Z145" s="1" t="e">
        <f t="shared" si="25"/>
        <v>#DIV/0!</v>
      </c>
      <c r="AA145" s="1" t="e">
        <f t="shared" si="26"/>
        <v>#DIV/0!</v>
      </c>
      <c r="AB145" s="36">
        <f t="shared" si="33"/>
        <v>45054</v>
      </c>
      <c r="AC145" s="33">
        <f t="shared" si="34"/>
        <v>16</v>
      </c>
      <c r="AD145" s="39">
        <f t="shared" si="35"/>
        <v>58</v>
      </c>
      <c r="AE145" s="9">
        <f>AE143+(0.4*AF145-0.06*(AG148+AG143))</f>
        <v>1017.24</v>
      </c>
      <c r="AF145" s="1">
        <f>AE148-AE143</f>
        <v>81</v>
      </c>
    </row>
    <row r="146" spans="1:33" ht="15" customHeight="1" x14ac:dyDescent="0.2">
      <c r="A146" s="3">
        <f t="shared" si="31"/>
        <v>45055</v>
      </c>
      <c r="B146" s="6">
        <f t="shared" si="32"/>
        <v>45055</v>
      </c>
      <c r="C146" s="46"/>
      <c r="D146" s="14"/>
      <c r="E146" s="14"/>
      <c r="F146" s="15"/>
      <c r="G146" s="8">
        <f>G143+0.01*(0.6*P145-0.06*(Q147+Q142))</f>
        <v>-22.552399999999999</v>
      </c>
      <c r="H146" s="8">
        <f>H143+0.01*(0.6*M145-0.06*(N147+N142))</f>
        <v>-3.3890000000000002</v>
      </c>
      <c r="I146" s="8">
        <f>I143+0.6*((I148-I143)-360*(I148-I143&gt;0))+(I143+0.6*((I148-I143)-360*(I148-I143&gt;0))&lt;0)*360</f>
        <v>117.57400000000001</v>
      </c>
      <c r="J146" s="9">
        <f>J143+0.6*(J148-J143)</f>
        <v>952.4</v>
      </c>
      <c r="K146" s="33">
        <v>17</v>
      </c>
      <c r="L146" s="9">
        <v>14</v>
      </c>
      <c r="M146" s="29"/>
      <c r="P146" s="29"/>
      <c r="S146" s="51"/>
      <c r="T146" s="5">
        <f t="shared" si="27"/>
        <v>-13.22199999999998</v>
      </c>
      <c r="U146" s="5" t="b">
        <f t="shared" si="28"/>
        <v>0</v>
      </c>
      <c r="V146" s="5">
        <f t="shared" si="24"/>
        <v>0</v>
      </c>
      <c r="W146" s="5" t="e">
        <f t="shared" si="29"/>
        <v>#DIV/0!</v>
      </c>
      <c r="X146" s="1" t="e">
        <f t="shared" si="30"/>
        <v>#DIV/0!</v>
      </c>
      <c r="Z146" s="1" t="e">
        <f t="shared" si="25"/>
        <v>#DIV/0!</v>
      </c>
      <c r="AA146" s="1" t="e">
        <f t="shared" si="26"/>
        <v>#DIV/0!</v>
      </c>
      <c r="AB146" s="36">
        <f t="shared" si="33"/>
        <v>45055</v>
      </c>
      <c r="AC146" s="33">
        <f t="shared" si="34"/>
        <v>17</v>
      </c>
      <c r="AD146" s="39">
        <f t="shared" si="35"/>
        <v>14</v>
      </c>
      <c r="AE146" s="9">
        <f>AE143+(0.6*AF145-0.06*(AG148+AG143))</f>
        <v>1033.44</v>
      </c>
    </row>
    <row r="147" spans="1:33" ht="15" customHeight="1" x14ac:dyDescent="0.2">
      <c r="A147" s="3">
        <f t="shared" si="31"/>
        <v>45056</v>
      </c>
      <c r="B147" s="6">
        <f t="shared" si="32"/>
        <v>45056</v>
      </c>
      <c r="C147" s="46"/>
      <c r="D147" s="14"/>
      <c r="E147" s="14"/>
      <c r="F147" s="15"/>
      <c r="G147" s="8">
        <f>G143+0.01*(0.8*P145-0.04*(Q147+Q142))</f>
        <v>-22.319599999999998</v>
      </c>
      <c r="H147" s="8">
        <f>H143+0.01*(0.8*M145-0.04*(N147+N142))</f>
        <v>-3.28</v>
      </c>
      <c r="I147" s="8">
        <f>I143+0.8*((I148-I143)-360*(I148-I143&gt;0))+(I143+0.8*((I148-I143)-360*(I148-I143&gt;0))&lt;0)*360</f>
        <v>104.352</v>
      </c>
      <c r="J147" s="9">
        <f>J143+0.8*(J148-J143)</f>
        <v>952.2</v>
      </c>
      <c r="K147" s="33">
        <v>17</v>
      </c>
      <c r="L147" s="9">
        <v>30</v>
      </c>
      <c r="M147" s="29"/>
      <c r="N147" s="2">
        <f>M150-M145</f>
        <v>2.0000000000000071</v>
      </c>
      <c r="P147" s="29"/>
      <c r="Q147" s="2">
        <f>P150-P145</f>
        <v>17.999999999999631</v>
      </c>
      <c r="S147" s="51"/>
      <c r="T147" s="5">
        <f t="shared" si="27"/>
        <v>-13.222000000000008</v>
      </c>
      <c r="U147" s="5" t="b">
        <f t="shared" si="28"/>
        <v>0</v>
      </c>
      <c r="V147" s="5">
        <f t="shared" si="24"/>
        <v>0</v>
      </c>
      <c r="W147" s="5" t="e">
        <f t="shared" si="29"/>
        <v>#DIV/0!</v>
      </c>
      <c r="X147" s="1" t="e">
        <f t="shared" si="30"/>
        <v>#DIV/0!</v>
      </c>
      <c r="Z147" s="1" t="e">
        <f t="shared" si="25"/>
        <v>#DIV/0!</v>
      </c>
      <c r="AA147" s="1" t="e">
        <f t="shared" si="26"/>
        <v>#DIV/0!</v>
      </c>
      <c r="AB147" s="36">
        <f t="shared" si="33"/>
        <v>45056</v>
      </c>
      <c r="AC147" s="33">
        <f t="shared" si="34"/>
        <v>17</v>
      </c>
      <c r="AD147" s="39">
        <f t="shared" si="35"/>
        <v>30</v>
      </c>
      <c r="AE147" s="9">
        <f>AE143+(0.8*AF145-0.04*(AG148+AG143))</f>
        <v>1049.3599999999999</v>
      </c>
    </row>
    <row r="148" spans="1:33" ht="15" customHeight="1" x14ac:dyDescent="0.2">
      <c r="A148" s="18">
        <f t="shared" si="31"/>
        <v>45057</v>
      </c>
      <c r="B148" s="6">
        <f t="shared" si="32"/>
        <v>45057</v>
      </c>
      <c r="C148" s="46"/>
      <c r="D148" s="14"/>
      <c r="E148" s="14"/>
      <c r="F148" s="15"/>
      <c r="G148" s="8">
        <v>-22.08</v>
      </c>
      <c r="H148" s="8">
        <v>-3.17</v>
      </c>
      <c r="I148" s="8">
        <v>91.13</v>
      </c>
      <c r="J148" s="9">
        <v>952</v>
      </c>
      <c r="K148" s="33">
        <v>17</v>
      </c>
      <c r="L148" s="9">
        <v>45</v>
      </c>
      <c r="M148" s="29"/>
      <c r="P148" s="29"/>
      <c r="S148" s="51"/>
      <c r="T148" s="5">
        <f t="shared" si="27"/>
        <v>-13.222000000000008</v>
      </c>
      <c r="U148" s="5" t="b">
        <f t="shared" si="28"/>
        <v>0</v>
      </c>
      <c r="V148" s="5">
        <f t="shared" si="24"/>
        <v>0</v>
      </c>
      <c r="W148" s="5" t="e">
        <f t="shared" si="29"/>
        <v>#DIV/0!</v>
      </c>
      <c r="X148" s="1" t="e">
        <f t="shared" si="30"/>
        <v>#DIV/0!</v>
      </c>
      <c r="Z148" s="1" t="e">
        <f t="shared" si="25"/>
        <v>#DIV/0!</v>
      </c>
      <c r="AA148" s="1" t="e">
        <f t="shared" si="26"/>
        <v>#DIV/0!</v>
      </c>
      <c r="AB148" s="36">
        <f t="shared" si="33"/>
        <v>45057</v>
      </c>
      <c r="AC148" s="33">
        <f t="shared" si="34"/>
        <v>17</v>
      </c>
      <c r="AD148" s="9">
        <f t="shared" si="35"/>
        <v>45</v>
      </c>
      <c r="AE148" s="1">
        <f>SIGN(AC148)*(ABS(AC148)*60+AD148)+(AC148=0)*AD148</f>
        <v>1065</v>
      </c>
      <c r="AG148" s="1">
        <f>AF150-AF145</f>
        <v>-7</v>
      </c>
    </row>
    <row r="149" spans="1:33" ht="15" customHeight="1" x14ac:dyDescent="0.2">
      <c r="A149" s="3">
        <f t="shared" si="31"/>
        <v>45058</v>
      </c>
      <c r="B149" s="6">
        <f t="shared" si="32"/>
        <v>45058</v>
      </c>
      <c r="C149" s="47"/>
      <c r="D149" s="14"/>
      <c r="E149" s="14"/>
      <c r="F149" s="15"/>
      <c r="G149" s="8">
        <f>G148+0.01*(0.2*P150-0.04*(Q152+Q147))</f>
        <v>-21.831599999999998</v>
      </c>
      <c r="H149" s="8">
        <f>H148+0.01*(0.2*M150-0.04*(N152+N147))</f>
        <v>-3.0591999999999997</v>
      </c>
      <c r="I149" s="8">
        <f>I148+0.2*((I153-I148)-360*(I153-I148&gt;0))+(I148+0.2*((I153-I148)-360*(I153-I148&gt;0))&lt;0)*360</f>
        <v>77.905999999999992</v>
      </c>
      <c r="J149" s="9">
        <f>J148+0.2*(J153-J148)</f>
        <v>951.8</v>
      </c>
      <c r="K149" s="33">
        <v>18</v>
      </c>
      <c r="L149" s="9">
        <v>1</v>
      </c>
      <c r="M149" s="29"/>
      <c r="O149" s="2">
        <f>N152-N147</f>
        <v>-1.0000000000000284</v>
      </c>
      <c r="P149" s="29"/>
      <c r="R149" s="2">
        <f>Q152-Q147</f>
        <v>-1.9999999999996305</v>
      </c>
      <c r="S149" s="51"/>
      <c r="T149" s="5">
        <f t="shared" si="27"/>
        <v>-13.224000000000004</v>
      </c>
      <c r="U149" s="5" t="b">
        <f t="shared" si="28"/>
        <v>0</v>
      </c>
      <c r="V149" s="5">
        <f t="shared" si="24"/>
        <v>0</v>
      </c>
      <c r="W149" s="5" t="e">
        <f t="shared" si="29"/>
        <v>#DIV/0!</v>
      </c>
      <c r="X149" s="1" t="e">
        <f t="shared" si="30"/>
        <v>#DIV/0!</v>
      </c>
      <c r="Z149" s="1" t="e">
        <f t="shared" si="25"/>
        <v>#DIV/0!</v>
      </c>
      <c r="AA149" s="1" t="e">
        <f t="shared" si="26"/>
        <v>#DIV/0!</v>
      </c>
      <c r="AB149" s="36">
        <f t="shared" si="33"/>
        <v>45058</v>
      </c>
      <c r="AC149" s="33">
        <f t="shared" si="34"/>
        <v>18</v>
      </c>
      <c r="AD149" s="39">
        <f t="shared" si="35"/>
        <v>1</v>
      </c>
      <c r="AE149" s="9">
        <f>AE148+(0.2*AF150-0.04*(AG153+AG148))</f>
        <v>1080.4000000000001</v>
      </c>
    </row>
    <row r="150" spans="1:33" ht="15" customHeight="1" x14ac:dyDescent="0.2">
      <c r="A150" s="3">
        <f t="shared" si="31"/>
        <v>45059</v>
      </c>
      <c r="B150" s="6">
        <f t="shared" si="32"/>
        <v>45059</v>
      </c>
      <c r="C150" s="46"/>
      <c r="D150" s="14"/>
      <c r="E150" s="14"/>
      <c r="F150" s="15"/>
      <c r="G150" s="8">
        <f>G148+0.01*(0.4*P150-0.06*(Q152+Q147))</f>
        <v>-21.5764</v>
      </c>
      <c r="H150" s="8">
        <f>H148+0.01*(0.4*M150-0.06*(N152+N147))</f>
        <v>-2.9478</v>
      </c>
      <c r="I150" s="8">
        <f>I148+0.4*((I153-I148)-360*(I153-I148&gt;0))+(I148+0.4*((I153-I148)-360*(I153-I148&gt;0))&lt;0)*360</f>
        <v>64.682000000000002</v>
      </c>
      <c r="J150" s="9">
        <f>J148+0.4*(J153-J148)</f>
        <v>951.6</v>
      </c>
      <c r="K150" s="33">
        <v>18</v>
      </c>
      <c r="L150" s="9">
        <v>16</v>
      </c>
      <c r="M150" s="29">
        <f>(H153-H148)*100</f>
        <v>56.000000000000007</v>
      </c>
      <c r="P150" s="29">
        <f>100*(G153-G148)</f>
        <v>130.99999999999989</v>
      </c>
      <c r="S150" s="50">
        <f>((I153-I148)*100-36000*(I153-I148&gt;0))</f>
        <v>-6611.9999999999991</v>
      </c>
      <c r="T150" s="5">
        <f t="shared" si="27"/>
        <v>-13.22399999999999</v>
      </c>
      <c r="U150" s="5" t="b">
        <f t="shared" si="28"/>
        <v>0</v>
      </c>
      <c r="V150" s="5">
        <f t="shared" si="24"/>
        <v>0</v>
      </c>
      <c r="W150" s="5" t="e">
        <f t="shared" si="29"/>
        <v>#DIV/0!</v>
      </c>
      <c r="X150" s="1" t="e">
        <f t="shared" si="30"/>
        <v>#DIV/0!</v>
      </c>
      <c r="Z150" s="1" t="e">
        <f t="shared" si="25"/>
        <v>#DIV/0!</v>
      </c>
      <c r="AA150" s="1" t="e">
        <f t="shared" si="26"/>
        <v>#DIV/0!</v>
      </c>
      <c r="AB150" s="36">
        <f t="shared" si="33"/>
        <v>45059</v>
      </c>
      <c r="AC150" s="33">
        <f t="shared" si="34"/>
        <v>18</v>
      </c>
      <c r="AD150" s="9">
        <f t="shared" si="35"/>
        <v>16</v>
      </c>
      <c r="AE150" s="9">
        <f>AE148+(0.4*AF150-0.06*(AG153+AG148))</f>
        <v>1095.5</v>
      </c>
      <c r="AF150" s="1">
        <f>AE153-AE148</f>
        <v>74</v>
      </c>
    </row>
    <row r="151" spans="1:33" ht="15" customHeight="1" x14ac:dyDescent="0.2">
      <c r="A151" s="3">
        <f t="shared" si="31"/>
        <v>45060</v>
      </c>
      <c r="B151" s="6">
        <f t="shared" si="32"/>
        <v>45060</v>
      </c>
      <c r="C151" s="46"/>
      <c r="D151" s="14"/>
      <c r="E151" s="14"/>
      <c r="F151" s="15"/>
      <c r="G151" s="8">
        <f>G148+0.01*(0.6*P150-0.06*(Q152+Q147))</f>
        <v>-21.314399999999999</v>
      </c>
      <c r="H151" s="8">
        <f>H148+0.01*(0.6*M150-0.06*(N152+N147))</f>
        <v>-2.8357999999999999</v>
      </c>
      <c r="I151" s="8">
        <f>I148+0.6*((I153-I148)-360*(I153-I148&gt;0))+(I148+0.6*((I153-I148)-360*(I153-I148&gt;0))&lt;0)*360</f>
        <v>51.458000000000006</v>
      </c>
      <c r="J151" s="9">
        <f>J148+0.6*(J153-J148)</f>
        <v>951.4</v>
      </c>
      <c r="K151" s="33">
        <v>18</v>
      </c>
      <c r="L151" s="9">
        <v>31</v>
      </c>
      <c r="M151" s="29"/>
      <c r="P151" s="29"/>
      <c r="S151" s="51"/>
      <c r="T151" s="5">
        <f t="shared" si="27"/>
        <v>-13.223999999999997</v>
      </c>
      <c r="U151" s="5" t="b">
        <f t="shared" si="28"/>
        <v>0</v>
      </c>
      <c r="V151" s="5">
        <f t="shared" ref="V151:V214" si="36">(U151=TRUE)*(T151-360)</f>
        <v>0</v>
      </c>
      <c r="W151" s="5" t="e">
        <f t="shared" si="29"/>
        <v>#DIV/0!</v>
      </c>
      <c r="X151" s="1" t="e">
        <f t="shared" si="30"/>
        <v>#DIV/0!</v>
      </c>
      <c r="Z151" s="1" t="e">
        <f t="shared" ref="Z151:Z214" si="37">INT(X151)</f>
        <v>#DIV/0!</v>
      </c>
      <c r="AA151" s="1" t="e">
        <f t="shared" ref="AA151:AA214" si="38">INT((X151-Z151)*60+0.5)</f>
        <v>#DIV/0!</v>
      </c>
      <c r="AB151" s="36">
        <f t="shared" si="33"/>
        <v>45060</v>
      </c>
      <c r="AC151" s="33">
        <f t="shared" si="34"/>
        <v>18</v>
      </c>
      <c r="AD151" s="9">
        <f t="shared" si="35"/>
        <v>31</v>
      </c>
      <c r="AE151" s="9">
        <f>AE148+(0.6*AF150-0.06*(AG153+AG148))</f>
        <v>1110.3</v>
      </c>
    </row>
    <row r="152" spans="1:33" ht="15" customHeight="1" x14ac:dyDescent="0.2">
      <c r="A152" s="3">
        <f t="shared" si="31"/>
        <v>45061</v>
      </c>
      <c r="B152" s="6">
        <f t="shared" si="32"/>
        <v>45061</v>
      </c>
      <c r="C152" s="46"/>
      <c r="D152" s="14"/>
      <c r="E152" s="14"/>
      <c r="F152" s="15"/>
      <c r="G152" s="8">
        <f>G148+0.01*(0.8*P150-0.04*(Q152+Q147))</f>
        <v>-21.0456</v>
      </c>
      <c r="H152" s="8">
        <f>H148+0.01*(0.8*M150-0.04*(N152+N147))</f>
        <v>-2.7231999999999998</v>
      </c>
      <c r="I152" s="8">
        <f>I148+0.8*((I153-I148)-360*(I153-I148&gt;0))+(I148+0.8*((I153-I148)-360*(I153-I148&gt;0))&lt;0)*360</f>
        <v>38.234000000000002</v>
      </c>
      <c r="J152" s="9">
        <f>J148+0.8*(J153-J148)</f>
        <v>951.2</v>
      </c>
      <c r="K152" s="33">
        <v>18</v>
      </c>
      <c r="L152" s="9">
        <v>45</v>
      </c>
      <c r="M152" s="29"/>
      <c r="N152" s="2">
        <f>M155-M150</f>
        <v>0.99999999999997868</v>
      </c>
      <c r="P152" s="29"/>
      <c r="Q152" s="2">
        <f>P155-P150</f>
        <v>16</v>
      </c>
      <c r="S152" s="51"/>
      <c r="T152" s="5">
        <f t="shared" si="27"/>
        <v>-13.224000000000004</v>
      </c>
      <c r="U152" s="5" t="b">
        <f t="shared" si="28"/>
        <v>0</v>
      </c>
      <c r="V152" s="5">
        <f t="shared" si="36"/>
        <v>0</v>
      </c>
      <c r="W152" s="5" t="e">
        <f t="shared" si="29"/>
        <v>#DIV/0!</v>
      </c>
      <c r="X152" s="1" t="e">
        <f t="shared" si="30"/>
        <v>#DIV/0!</v>
      </c>
      <c r="Z152" s="1" t="e">
        <f t="shared" si="37"/>
        <v>#DIV/0!</v>
      </c>
      <c r="AA152" s="1" t="e">
        <f t="shared" si="38"/>
        <v>#DIV/0!</v>
      </c>
      <c r="AB152" s="36">
        <f t="shared" si="33"/>
        <v>45061</v>
      </c>
      <c r="AC152" s="33">
        <f t="shared" si="34"/>
        <v>18</v>
      </c>
      <c r="AD152" s="9">
        <f t="shared" si="35"/>
        <v>45</v>
      </c>
      <c r="AE152" s="9">
        <f>AE148+(0.8*AF150-0.04*(AG153+AG148))</f>
        <v>1124.8</v>
      </c>
    </row>
    <row r="153" spans="1:33" ht="15" customHeight="1" x14ac:dyDescent="0.2">
      <c r="A153" s="18">
        <f t="shared" si="31"/>
        <v>45062</v>
      </c>
      <c r="B153" s="6">
        <f t="shared" si="32"/>
        <v>45062</v>
      </c>
      <c r="C153" s="46"/>
      <c r="D153" s="14"/>
      <c r="E153" s="14"/>
      <c r="F153" s="15"/>
      <c r="G153" s="8">
        <v>-20.77</v>
      </c>
      <c r="H153" s="8">
        <v>-2.61</v>
      </c>
      <c r="I153" s="8">
        <v>25.01</v>
      </c>
      <c r="J153" s="9">
        <v>951</v>
      </c>
      <c r="K153" s="33">
        <v>18</v>
      </c>
      <c r="L153" s="9">
        <v>59</v>
      </c>
      <c r="M153" s="29"/>
      <c r="P153" s="29"/>
      <c r="S153" s="51"/>
      <c r="T153" s="5">
        <f t="shared" si="27"/>
        <v>-13.224</v>
      </c>
      <c r="U153" s="5" t="b">
        <f t="shared" si="28"/>
        <v>0</v>
      </c>
      <c r="V153" s="5">
        <f t="shared" si="36"/>
        <v>0</v>
      </c>
      <c r="W153" s="5" t="e">
        <f t="shared" si="29"/>
        <v>#DIV/0!</v>
      </c>
      <c r="X153" s="1" t="e">
        <f t="shared" si="30"/>
        <v>#DIV/0!</v>
      </c>
      <c r="Z153" s="1" t="e">
        <f t="shared" si="37"/>
        <v>#DIV/0!</v>
      </c>
      <c r="AA153" s="1" t="e">
        <f t="shared" si="38"/>
        <v>#DIV/0!</v>
      </c>
      <c r="AB153" s="36">
        <f t="shared" si="33"/>
        <v>45062</v>
      </c>
      <c r="AC153" s="33">
        <f t="shared" si="34"/>
        <v>18</v>
      </c>
      <c r="AD153" s="9">
        <f t="shared" si="35"/>
        <v>59</v>
      </c>
      <c r="AE153" s="1">
        <f>SIGN(AC153)*(ABS(AC153)*60+AD153)+(AC153=0)*AD153</f>
        <v>1139</v>
      </c>
      <c r="AG153" s="1">
        <f>AF155-AF150</f>
        <v>-8</v>
      </c>
    </row>
    <row r="154" spans="1:33" ht="15" customHeight="1" x14ac:dyDescent="0.2">
      <c r="A154" s="3">
        <f t="shared" si="31"/>
        <v>45063</v>
      </c>
      <c r="B154" s="6">
        <f t="shared" si="32"/>
        <v>45063</v>
      </c>
      <c r="C154" s="46"/>
      <c r="D154" s="14"/>
      <c r="E154" s="14"/>
      <c r="F154" s="15"/>
      <c r="G154" s="8">
        <f>G153+0.01*(0.2*P155-0.04*(Q157+Q152))</f>
        <v>-20.488800000000001</v>
      </c>
      <c r="H154" s="8">
        <f>H153+0.01*(0.2*M155-0.04*(N157+N152))</f>
        <v>-2.4971999999999999</v>
      </c>
      <c r="I154" s="8">
        <f>I153+0.2*((I158-I153)-360*(I158-I153&gt;0))+(I153+0.2*((I158-I153)-360*(I158-I153&gt;0))&lt;0)*360</f>
        <v>11.784000000000002</v>
      </c>
      <c r="J154" s="9">
        <f>J153+0.2*(J158-J153)</f>
        <v>950.8</v>
      </c>
      <c r="K154" s="33">
        <v>19</v>
      </c>
      <c r="L154" s="9">
        <v>13</v>
      </c>
      <c r="M154" s="29"/>
      <c r="O154" s="2">
        <f>N157-N152</f>
        <v>1.0000000000000426</v>
      </c>
      <c r="P154" s="29"/>
      <c r="R154" s="2">
        <f>Q157-Q152</f>
        <v>0</v>
      </c>
      <c r="S154" s="51"/>
      <c r="T154" s="5">
        <f t="shared" si="27"/>
        <v>-13.225999999999999</v>
      </c>
      <c r="U154" s="5" t="b">
        <f t="shared" si="28"/>
        <v>0</v>
      </c>
      <c r="V154" s="5">
        <f t="shared" si="36"/>
        <v>0</v>
      </c>
      <c r="W154" s="5" t="e">
        <f t="shared" si="29"/>
        <v>#DIV/0!</v>
      </c>
      <c r="X154" s="1" t="e">
        <f t="shared" si="30"/>
        <v>#DIV/0!</v>
      </c>
      <c r="Z154" s="1" t="e">
        <f t="shared" si="37"/>
        <v>#DIV/0!</v>
      </c>
      <c r="AA154" s="1" t="e">
        <f t="shared" si="38"/>
        <v>#DIV/0!</v>
      </c>
      <c r="AB154" s="36">
        <f t="shared" si="33"/>
        <v>45063</v>
      </c>
      <c r="AC154" s="33">
        <f t="shared" si="34"/>
        <v>19</v>
      </c>
      <c r="AD154" s="9">
        <f t="shared" si="35"/>
        <v>13</v>
      </c>
      <c r="AE154" s="9">
        <f>AE153+(0.2*AF155-0.04*(AG158+AG153))</f>
        <v>1152.8399999999999</v>
      </c>
    </row>
    <row r="155" spans="1:33" ht="15" customHeight="1" x14ac:dyDescent="0.2">
      <c r="A155" s="3">
        <f t="shared" si="31"/>
        <v>45064</v>
      </c>
      <c r="B155" s="6">
        <f t="shared" si="32"/>
        <v>45064</v>
      </c>
      <c r="C155" s="46">
        <v>2271</v>
      </c>
      <c r="D155" s="14"/>
      <c r="E155" s="14"/>
      <c r="F155" s="15"/>
      <c r="G155" s="8">
        <f>G153+0.01*(0.4*P155-0.06*(Q157+Q152))</f>
        <v>-20.2012</v>
      </c>
      <c r="H155" s="8">
        <f>H153+0.01*(0.4*M155-0.06*(N157+N152))</f>
        <v>-2.3837999999999999</v>
      </c>
      <c r="I155" s="8">
        <f>I153+0.4*((I158-I153)-360*(I158-I153&gt;0))+(I153+0.4*((I158-I153)-360*(I158-I153&gt;0))&lt;0)*360</f>
        <v>358.55799999999999</v>
      </c>
      <c r="J155" s="9">
        <f>J153+0.4*(J158-J153)</f>
        <v>950.6</v>
      </c>
      <c r="K155" s="33">
        <v>19</v>
      </c>
      <c r="L155" s="9">
        <v>27</v>
      </c>
      <c r="M155" s="29">
        <f>(H158-H153)*100</f>
        <v>56.999999999999986</v>
      </c>
      <c r="P155" s="29">
        <f>100*(G158-G153)</f>
        <v>146.99999999999989</v>
      </c>
      <c r="S155" s="37">
        <f>((I158-I153)*100-36000*(I158-I153&gt;0))</f>
        <v>-6613</v>
      </c>
      <c r="T155" s="5">
        <f t="shared" si="27"/>
        <v>346.774</v>
      </c>
      <c r="U155" s="5" t="b">
        <f t="shared" si="28"/>
        <v>1</v>
      </c>
      <c r="V155" s="5">
        <f t="shared" si="36"/>
        <v>-13.225999999999999</v>
      </c>
      <c r="W155" s="5">
        <f t="shared" si="29"/>
        <v>6.3833358536216416</v>
      </c>
      <c r="X155" s="1">
        <f t="shared" si="30"/>
        <v>6.3833358536216416</v>
      </c>
      <c r="Y155" s="1">
        <v>2271</v>
      </c>
      <c r="Z155" s="1">
        <f t="shared" si="37"/>
        <v>6</v>
      </c>
      <c r="AA155" s="1">
        <f t="shared" si="38"/>
        <v>23</v>
      </c>
      <c r="AB155" s="36">
        <f t="shared" si="33"/>
        <v>45064</v>
      </c>
      <c r="AC155" s="33">
        <f t="shared" si="34"/>
        <v>19</v>
      </c>
      <c r="AD155" s="9">
        <f t="shared" si="35"/>
        <v>27</v>
      </c>
      <c r="AE155" s="9">
        <f>AE153+(0.4*AF155-0.06*(AG158+AG153))</f>
        <v>1166.3599999999999</v>
      </c>
      <c r="AF155" s="1">
        <f>AE158-AE153</f>
        <v>66</v>
      </c>
    </row>
    <row r="156" spans="1:33" ht="15" customHeight="1" x14ac:dyDescent="0.2">
      <c r="A156" s="3">
        <f t="shared" si="31"/>
        <v>45065</v>
      </c>
      <c r="B156" s="6">
        <f t="shared" si="32"/>
        <v>45065</v>
      </c>
      <c r="C156" s="47">
        <v>0.26597222222222222</v>
      </c>
      <c r="D156" s="14"/>
      <c r="E156" s="14"/>
      <c r="F156" s="15"/>
      <c r="G156" s="8">
        <f>G153+0.01*(0.6*P155-0.06*(Q157+Q152))</f>
        <v>-19.9072</v>
      </c>
      <c r="H156" s="8">
        <f>H153+0.01*(0.6*M155-0.06*(N157+N152))</f>
        <v>-2.2698</v>
      </c>
      <c r="I156" s="8">
        <f>I153+0.6*((I158-I153)-360*(I158-I153&gt;0))+(I153+0.6*((I158-I153)-360*(I158-I153&gt;0))&lt;0)*360</f>
        <v>345.33199999999999</v>
      </c>
      <c r="J156" s="9">
        <f>J153+0.6*(J158-J153)</f>
        <v>950.4</v>
      </c>
      <c r="K156" s="33">
        <v>19</v>
      </c>
      <c r="L156" s="9">
        <v>40</v>
      </c>
      <c r="M156" s="29"/>
      <c r="P156" s="29"/>
      <c r="S156" s="51"/>
      <c r="T156" s="5">
        <f t="shared" si="27"/>
        <v>-13.225999999999999</v>
      </c>
      <c r="U156" s="5" t="b">
        <f t="shared" si="28"/>
        <v>0</v>
      </c>
      <c r="V156" s="5">
        <f t="shared" si="36"/>
        <v>0</v>
      </c>
      <c r="W156" s="5" t="e">
        <f t="shared" si="29"/>
        <v>#DIV/0!</v>
      </c>
      <c r="X156" s="1" t="e">
        <f t="shared" si="30"/>
        <v>#DIV/0!</v>
      </c>
      <c r="Z156" s="1" t="e">
        <f t="shared" si="37"/>
        <v>#DIV/0!</v>
      </c>
      <c r="AA156" s="1" t="e">
        <f t="shared" si="38"/>
        <v>#DIV/0!</v>
      </c>
      <c r="AB156" s="36">
        <f t="shared" si="33"/>
        <v>45065</v>
      </c>
      <c r="AC156" s="33">
        <f t="shared" si="34"/>
        <v>19</v>
      </c>
      <c r="AD156" s="9">
        <f t="shared" si="35"/>
        <v>40</v>
      </c>
      <c r="AE156" s="9">
        <f>AE153+(0.6*AF155-0.06*(AG158+AG153))</f>
        <v>1179.56</v>
      </c>
    </row>
    <row r="157" spans="1:33" ht="15" customHeight="1" x14ac:dyDescent="0.2">
      <c r="A157" s="3">
        <f t="shared" si="31"/>
        <v>45066</v>
      </c>
      <c r="B157" s="6">
        <f t="shared" si="32"/>
        <v>45066</v>
      </c>
      <c r="C157" s="46"/>
      <c r="D157" s="14"/>
      <c r="E157" s="14"/>
      <c r="F157" s="15"/>
      <c r="G157" s="8">
        <f>G153+0.01*(0.8*P155-0.04*(Q157+Q152))</f>
        <v>-19.6068</v>
      </c>
      <c r="H157" s="8">
        <f>H153+0.01*(0.8*M155-0.04*(N157+N152))</f>
        <v>-2.1551999999999998</v>
      </c>
      <c r="I157" s="8">
        <f>I153+0.8*((I158-I153)-360*(I158-I153&gt;0))+(I153+0.8*((I158-I153)-360*(I158-I153&gt;0))&lt;0)*360</f>
        <v>332.10599999999999</v>
      </c>
      <c r="J157" s="9">
        <f>J153+0.8*(J158-J153)</f>
        <v>950.2</v>
      </c>
      <c r="K157" s="33">
        <v>19</v>
      </c>
      <c r="L157" s="9">
        <v>53</v>
      </c>
      <c r="M157" s="29"/>
      <c r="N157" s="2">
        <f>M160-M155</f>
        <v>2.0000000000000213</v>
      </c>
      <c r="P157" s="29"/>
      <c r="Q157" s="2">
        <f>P160-P155</f>
        <v>16</v>
      </c>
      <c r="S157" s="51"/>
      <c r="T157" s="5">
        <f t="shared" si="27"/>
        <v>-13.225999999999999</v>
      </c>
      <c r="U157" s="5" t="b">
        <f t="shared" si="28"/>
        <v>0</v>
      </c>
      <c r="V157" s="5">
        <f t="shared" si="36"/>
        <v>0</v>
      </c>
      <c r="W157" s="5" t="e">
        <f t="shared" si="29"/>
        <v>#DIV/0!</v>
      </c>
      <c r="X157" s="1" t="e">
        <f t="shared" si="30"/>
        <v>#DIV/0!</v>
      </c>
      <c r="Z157" s="1" t="e">
        <f t="shared" si="37"/>
        <v>#DIV/0!</v>
      </c>
      <c r="AA157" s="1" t="e">
        <f t="shared" si="38"/>
        <v>#DIV/0!</v>
      </c>
      <c r="AB157" s="36">
        <f t="shared" si="33"/>
        <v>45066</v>
      </c>
      <c r="AC157" s="33">
        <f t="shared" si="34"/>
        <v>19</v>
      </c>
      <c r="AD157" s="9">
        <f t="shared" si="35"/>
        <v>53</v>
      </c>
      <c r="AE157" s="9">
        <f>AE153+(0.8*AF155-0.04*(AG158+AG153))</f>
        <v>1192.44</v>
      </c>
    </row>
    <row r="158" spans="1:33" ht="15" customHeight="1" x14ac:dyDescent="0.2">
      <c r="A158" s="18">
        <f t="shared" si="31"/>
        <v>45067</v>
      </c>
      <c r="B158" s="6">
        <f t="shared" si="32"/>
        <v>45067</v>
      </c>
      <c r="C158" s="46"/>
      <c r="D158" s="14"/>
      <c r="E158" s="14"/>
      <c r="F158" s="15"/>
      <c r="G158" s="8">
        <v>-19.3</v>
      </c>
      <c r="H158" s="8">
        <v>-2.04</v>
      </c>
      <c r="I158" s="8">
        <v>318.88</v>
      </c>
      <c r="J158" s="9">
        <v>950</v>
      </c>
      <c r="K158" s="33">
        <v>20</v>
      </c>
      <c r="L158" s="9">
        <v>5</v>
      </c>
      <c r="M158" s="29"/>
      <c r="P158" s="29"/>
      <c r="S158" s="51"/>
      <c r="T158" s="5">
        <f t="shared" si="27"/>
        <v>-13.225999999999999</v>
      </c>
      <c r="U158" s="5" t="b">
        <f t="shared" si="28"/>
        <v>0</v>
      </c>
      <c r="V158" s="5">
        <f t="shared" si="36"/>
        <v>0</v>
      </c>
      <c r="W158" s="5" t="e">
        <f t="shared" si="29"/>
        <v>#DIV/0!</v>
      </c>
      <c r="X158" s="1" t="e">
        <f t="shared" si="30"/>
        <v>#DIV/0!</v>
      </c>
      <c r="Z158" s="1" t="e">
        <f t="shared" si="37"/>
        <v>#DIV/0!</v>
      </c>
      <c r="AA158" s="1" t="e">
        <f t="shared" si="38"/>
        <v>#DIV/0!</v>
      </c>
      <c r="AB158" s="36">
        <f t="shared" si="33"/>
        <v>45067</v>
      </c>
      <c r="AC158" s="33">
        <f t="shared" si="34"/>
        <v>20</v>
      </c>
      <c r="AD158" s="9">
        <f t="shared" si="35"/>
        <v>5</v>
      </c>
      <c r="AE158" s="1">
        <f>SIGN(AC158)*(ABS(AC158)*60+AD158)+(AC158=0)*AD158</f>
        <v>1205</v>
      </c>
      <c r="AG158" s="1">
        <f>AF160-AF155</f>
        <v>-8</v>
      </c>
    </row>
    <row r="159" spans="1:33" ht="15" customHeight="1" x14ac:dyDescent="0.2">
      <c r="A159" s="3">
        <f t="shared" si="31"/>
        <v>45068</v>
      </c>
      <c r="B159" s="6">
        <f t="shared" si="32"/>
        <v>45068</v>
      </c>
      <c r="C159" s="46"/>
      <c r="D159" s="14"/>
      <c r="E159" s="14"/>
      <c r="F159" s="15"/>
      <c r="G159" s="8">
        <f>G158+0.01*(0.2*P160-0.04*(Q162+Q157))</f>
        <v>-18.985600000000002</v>
      </c>
      <c r="H159" s="8">
        <f>H158+0.01*(0.2*M160-0.04*(N162+N157))</f>
        <v>-1.9232</v>
      </c>
      <c r="I159" s="8">
        <f>I158+0.2*((I163-I158)-360*(I163-I158&gt;0))+(I158+0.2*((I163-I158)-360*(I163-I158&gt;0))&lt;0)*360</f>
        <v>305.64999999999998</v>
      </c>
      <c r="J159" s="9">
        <f>J158+0.2*(J163-J158)</f>
        <v>949.8</v>
      </c>
      <c r="K159" s="33">
        <v>20</v>
      </c>
      <c r="L159" s="9">
        <v>17</v>
      </c>
      <c r="M159" s="29"/>
      <c r="O159" s="2">
        <f>N162-N157</f>
        <v>-1.0000000000000284</v>
      </c>
      <c r="P159" s="29"/>
      <c r="R159" s="2">
        <f>Q162-Q157</f>
        <v>-2.9999999999997158</v>
      </c>
      <c r="S159" s="51"/>
      <c r="T159" s="5">
        <f t="shared" si="27"/>
        <v>-13.230000000000018</v>
      </c>
      <c r="U159" s="5" t="b">
        <f t="shared" si="28"/>
        <v>0</v>
      </c>
      <c r="V159" s="5">
        <f t="shared" si="36"/>
        <v>0</v>
      </c>
      <c r="W159" s="5" t="e">
        <f t="shared" si="29"/>
        <v>#DIV/0!</v>
      </c>
      <c r="X159" s="1" t="e">
        <f t="shared" si="30"/>
        <v>#DIV/0!</v>
      </c>
      <c r="Z159" s="1" t="e">
        <f t="shared" si="37"/>
        <v>#DIV/0!</v>
      </c>
      <c r="AA159" s="1" t="e">
        <f t="shared" si="38"/>
        <v>#DIV/0!</v>
      </c>
      <c r="AB159" s="36">
        <f t="shared" si="33"/>
        <v>45068</v>
      </c>
      <c r="AC159" s="33">
        <f t="shared" si="34"/>
        <v>20</v>
      </c>
      <c r="AD159" s="9">
        <f t="shared" si="35"/>
        <v>17</v>
      </c>
      <c r="AE159" s="9">
        <f>AE158+(0.2*AF160-0.04*(AG163+AG158))</f>
        <v>1217.32</v>
      </c>
    </row>
    <row r="160" spans="1:33" ht="15" customHeight="1" x14ac:dyDescent="0.2">
      <c r="A160" s="3">
        <f t="shared" si="31"/>
        <v>45069</v>
      </c>
      <c r="B160" s="6">
        <f t="shared" si="32"/>
        <v>45069</v>
      </c>
      <c r="C160" s="46"/>
      <c r="D160" s="14"/>
      <c r="E160" s="14"/>
      <c r="F160" s="15"/>
      <c r="G160" s="8">
        <f>G158+0.01*(0.4*P160-0.06*(Q162+Q157))</f>
        <v>-18.665400000000002</v>
      </c>
      <c r="H160" s="8">
        <f>H158+0.01*(0.4*M160-0.06*(N162+N157))</f>
        <v>-1.8058000000000001</v>
      </c>
      <c r="I160" s="8">
        <f>I158+0.4*((I163-I158)-360*(I163-I158&gt;0))+(I158+0.4*((I163-I158)-360*(I163-I158&gt;0))&lt;0)*360</f>
        <v>292.42</v>
      </c>
      <c r="J160" s="9">
        <f>J158+0.4*(J163-J158)</f>
        <v>949.6</v>
      </c>
      <c r="K160" s="33">
        <v>20</v>
      </c>
      <c r="L160" s="9">
        <v>29</v>
      </c>
      <c r="M160" s="29">
        <f>(H163-H158)*100</f>
        <v>59.000000000000007</v>
      </c>
      <c r="P160" s="29">
        <f>100*(G163-G158)</f>
        <v>162.99999999999989</v>
      </c>
      <c r="S160" s="50">
        <f>((I163-I158)*100-36000*(I163-I158&gt;0))</f>
        <v>-6615.0000000000009</v>
      </c>
      <c r="T160" s="5">
        <f t="shared" si="27"/>
        <v>-13.229999999999961</v>
      </c>
      <c r="U160" s="5" t="b">
        <f t="shared" si="28"/>
        <v>0</v>
      </c>
      <c r="V160" s="5">
        <f t="shared" si="36"/>
        <v>0</v>
      </c>
      <c r="W160" s="5" t="e">
        <f t="shared" si="29"/>
        <v>#DIV/0!</v>
      </c>
      <c r="X160" s="1" t="e">
        <f t="shared" si="30"/>
        <v>#DIV/0!</v>
      </c>
      <c r="Z160" s="1" t="e">
        <f t="shared" si="37"/>
        <v>#DIV/0!</v>
      </c>
      <c r="AA160" s="1" t="e">
        <f t="shared" si="38"/>
        <v>#DIV/0!</v>
      </c>
      <c r="AB160" s="36">
        <f t="shared" si="33"/>
        <v>45069</v>
      </c>
      <c r="AC160" s="33">
        <f t="shared" si="34"/>
        <v>20</v>
      </c>
      <c r="AD160" s="9">
        <f t="shared" si="35"/>
        <v>29</v>
      </c>
      <c r="AE160" s="9">
        <f>AE158+(0.4*AF160-0.06*(AG163+AG158))</f>
        <v>1229.28</v>
      </c>
      <c r="AF160" s="1">
        <f>AE163-AE158</f>
        <v>58</v>
      </c>
    </row>
    <row r="161" spans="1:33" ht="15" customHeight="1" x14ac:dyDescent="0.2">
      <c r="A161" s="3">
        <f t="shared" si="31"/>
        <v>45070</v>
      </c>
      <c r="B161" s="6">
        <f t="shared" si="32"/>
        <v>45070</v>
      </c>
      <c r="C161" s="46"/>
      <c r="D161" s="14"/>
      <c r="E161" s="14"/>
      <c r="F161" s="15"/>
      <c r="G161" s="8">
        <f>G158+0.01*(0.6*P160-0.06*(Q162+Q157))</f>
        <v>-18.339400000000001</v>
      </c>
      <c r="H161" s="8">
        <f>H158+0.01*(0.6*M160-0.06*(N162+N157))</f>
        <v>-1.6878</v>
      </c>
      <c r="I161" s="8">
        <f>I158+0.6*((I163-I158)-360*(I163-I158&gt;0))+(I158+0.6*((I163-I158)-360*(I163-I158&gt;0))&lt;0)*360</f>
        <v>279.19</v>
      </c>
      <c r="J161" s="9">
        <f>J158+0.6*(J163-J158)</f>
        <v>949.4</v>
      </c>
      <c r="K161" s="33">
        <v>20</v>
      </c>
      <c r="L161" s="9">
        <v>41</v>
      </c>
      <c r="M161" s="29"/>
      <c r="P161" s="29"/>
      <c r="S161" s="51"/>
      <c r="T161" s="5">
        <f t="shared" si="27"/>
        <v>-13.230000000000018</v>
      </c>
      <c r="U161" s="5" t="b">
        <f t="shared" si="28"/>
        <v>0</v>
      </c>
      <c r="V161" s="5">
        <f t="shared" si="36"/>
        <v>0</v>
      </c>
      <c r="W161" s="5" t="e">
        <f t="shared" si="29"/>
        <v>#DIV/0!</v>
      </c>
      <c r="X161" s="1" t="e">
        <f t="shared" si="30"/>
        <v>#DIV/0!</v>
      </c>
      <c r="Z161" s="1" t="e">
        <f t="shared" si="37"/>
        <v>#DIV/0!</v>
      </c>
      <c r="AA161" s="1" t="e">
        <f t="shared" si="38"/>
        <v>#DIV/0!</v>
      </c>
      <c r="AB161" s="36">
        <f t="shared" si="33"/>
        <v>45070</v>
      </c>
      <c r="AC161" s="33">
        <f t="shared" si="34"/>
        <v>20</v>
      </c>
      <c r="AD161" s="9">
        <f t="shared" si="35"/>
        <v>41</v>
      </c>
      <c r="AE161" s="9">
        <f>AE158+(0.6*AF160-0.06*(AG163+AG158))</f>
        <v>1240.8800000000001</v>
      </c>
    </row>
    <row r="162" spans="1:33" ht="15" customHeight="1" x14ac:dyDescent="0.2">
      <c r="A162" s="3">
        <f t="shared" si="31"/>
        <v>45071</v>
      </c>
      <c r="B162" s="6">
        <f t="shared" si="32"/>
        <v>45071</v>
      </c>
      <c r="C162" s="46"/>
      <c r="D162" s="14"/>
      <c r="E162" s="14"/>
      <c r="F162" s="15"/>
      <c r="G162" s="8">
        <f>G158+0.01*(0.8*P160-0.04*(Q162+Q157))</f>
        <v>-18.007600000000004</v>
      </c>
      <c r="H162" s="8">
        <f>H158+0.01*(0.8*M160-0.04*(N162+N157))</f>
        <v>-1.5691999999999999</v>
      </c>
      <c r="I162" s="8">
        <f>I158+0.8*((I163-I158)-360*(I163-I158&gt;0))+(I158+0.8*((I163-I158)-360*(I163-I158&gt;0))&lt;0)*360</f>
        <v>265.95999999999998</v>
      </c>
      <c r="J162" s="9">
        <f>J158+0.8*(J163-J158)</f>
        <v>949.2</v>
      </c>
      <c r="K162" s="33">
        <v>20</v>
      </c>
      <c r="L162" s="9">
        <v>52</v>
      </c>
      <c r="M162" s="29"/>
      <c r="N162" s="2">
        <f>M165-M160</f>
        <v>0.99999999999999289</v>
      </c>
      <c r="P162" s="29"/>
      <c r="Q162" s="2">
        <f>P165-P160</f>
        <v>13.000000000000284</v>
      </c>
      <c r="S162" s="51"/>
      <c r="T162" s="5">
        <f t="shared" si="27"/>
        <v>-13.230000000000018</v>
      </c>
      <c r="U162" s="5" t="b">
        <f t="shared" si="28"/>
        <v>0</v>
      </c>
      <c r="V162" s="5">
        <f t="shared" si="36"/>
        <v>0</v>
      </c>
      <c r="W162" s="5" t="e">
        <f t="shared" si="29"/>
        <v>#DIV/0!</v>
      </c>
      <c r="X162" s="1" t="e">
        <f t="shared" si="30"/>
        <v>#DIV/0!</v>
      </c>
      <c r="Z162" s="1" t="e">
        <f t="shared" si="37"/>
        <v>#DIV/0!</v>
      </c>
      <c r="AA162" s="1" t="e">
        <f t="shared" si="38"/>
        <v>#DIV/0!</v>
      </c>
      <c r="AB162" s="36">
        <f t="shared" si="33"/>
        <v>45071</v>
      </c>
      <c r="AC162" s="33">
        <f t="shared" si="34"/>
        <v>20</v>
      </c>
      <c r="AD162" s="9">
        <f t="shared" si="35"/>
        <v>52</v>
      </c>
      <c r="AE162" s="9">
        <f>AE158+(0.8*AF160-0.04*(AG163+AG158))</f>
        <v>1252.1199999999999</v>
      </c>
    </row>
    <row r="163" spans="1:33" ht="15" customHeight="1" x14ac:dyDescent="0.2">
      <c r="A163" s="18">
        <f t="shared" si="31"/>
        <v>45072</v>
      </c>
      <c r="B163" s="6">
        <f t="shared" si="32"/>
        <v>45072</v>
      </c>
      <c r="C163" s="46"/>
      <c r="D163" s="14"/>
      <c r="E163" s="14"/>
      <c r="F163" s="15"/>
      <c r="G163" s="8">
        <v>-17.670000000000002</v>
      </c>
      <c r="H163" s="8">
        <v>-1.45</v>
      </c>
      <c r="I163" s="8">
        <v>252.73</v>
      </c>
      <c r="J163" s="9">
        <v>949</v>
      </c>
      <c r="K163" s="33">
        <v>21</v>
      </c>
      <c r="L163" s="9">
        <v>3</v>
      </c>
      <c r="M163" s="29"/>
      <c r="P163" s="29"/>
      <c r="S163" s="51"/>
      <c r="T163" s="5">
        <f t="shared" si="27"/>
        <v>-13.22999999999999</v>
      </c>
      <c r="U163" s="5" t="b">
        <f t="shared" si="28"/>
        <v>0</v>
      </c>
      <c r="V163" s="5">
        <f t="shared" si="36"/>
        <v>0</v>
      </c>
      <c r="W163" s="5" t="e">
        <f t="shared" si="29"/>
        <v>#DIV/0!</v>
      </c>
      <c r="X163" s="1" t="e">
        <f t="shared" si="30"/>
        <v>#DIV/0!</v>
      </c>
      <c r="Z163" s="1" t="e">
        <f t="shared" si="37"/>
        <v>#DIV/0!</v>
      </c>
      <c r="AA163" s="1" t="e">
        <f t="shared" si="38"/>
        <v>#DIV/0!</v>
      </c>
      <c r="AB163" s="36">
        <f t="shared" si="33"/>
        <v>45072</v>
      </c>
      <c r="AC163" s="33">
        <f t="shared" si="34"/>
        <v>21</v>
      </c>
      <c r="AD163" s="9">
        <f t="shared" si="35"/>
        <v>3</v>
      </c>
      <c r="AE163" s="1">
        <f>SIGN(AC163)*(ABS(AC163)*60+AD163)+(AC163=0)*AD163</f>
        <v>1263</v>
      </c>
      <c r="AG163" s="1">
        <f>AF165-AF160</f>
        <v>-10</v>
      </c>
    </row>
    <row r="164" spans="1:33" ht="15" customHeight="1" x14ac:dyDescent="0.2">
      <c r="A164" s="3">
        <f t="shared" si="31"/>
        <v>45073</v>
      </c>
      <c r="B164" s="6">
        <f t="shared" si="32"/>
        <v>45073</v>
      </c>
      <c r="C164" s="46"/>
      <c r="D164" s="14"/>
      <c r="E164" s="14"/>
      <c r="F164" s="15"/>
      <c r="G164" s="8">
        <f>G163+0.01*(0.2*P165-0.04*(Q167+Q162))</f>
        <v>-17.328400000000002</v>
      </c>
      <c r="H164" s="8">
        <f>H163+0.01*(0.2*M165-0.04*(N167+N162))</f>
        <v>-1.3304</v>
      </c>
      <c r="I164" s="8">
        <f>I163+0.2*((I168-I163)-360*(I168-I163&gt;0))+(I163+0.2*((I168-I163)-360*(I168-I163&gt;0))&lt;0)*360</f>
        <v>239.49799999999999</v>
      </c>
      <c r="J164" s="9">
        <f>J163+0.2*(J168-J163)</f>
        <v>948.8</v>
      </c>
      <c r="K164" s="33">
        <v>21</v>
      </c>
      <c r="L164" s="9">
        <v>13</v>
      </c>
      <c r="M164" s="29"/>
      <c r="O164" s="2">
        <f>N167-N162</f>
        <v>-0.99999999999999289</v>
      </c>
      <c r="P164" s="29"/>
      <c r="R164" s="2">
        <f>Q167-Q162</f>
        <v>-3.979039320256561E-13</v>
      </c>
      <c r="S164" s="51"/>
      <c r="T164" s="5">
        <f t="shared" si="27"/>
        <v>-13.231999999999999</v>
      </c>
      <c r="U164" s="5" t="b">
        <f t="shared" si="28"/>
        <v>0</v>
      </c>
      <c r="V164" s="5">
        <f t="shared" si="36"/>
        <v>0</v>
      </c>
      <c r="W164" s="5" t="e">
        <f t="shared" si="29"/>
        <v>#DIV/0!</v>
      </c>
      <c r="X164" s="1" t="e">
        <f t="shared" si="30"/>
        <v>#DIV/0!</v>
      </c>
      <c r="Z164" s="1" t="e">
        <f t="shared" si="37"/>
        <v>#DIV/0!</v>
      </c>
      <c r="AA164" s="1" t="e">
        <f t="shared" si="38"/>
        <v>#DIV/0!</v>
      </c>
      <c r="AB164" s="36">
        <f t="shared" si="33"/>
        <v>45073</v>
      </c>
      <c r="AC164" s="33">
        <f t="shared" si="34"/>
        <v>21</v>
      </c>
      <c r="AD164" s="9">
        <f t="shared" si="35"/>
        <v>13</v>
      </c>
      <c r="AE164" s="9">
        <f>AE163+(0.2*AF165-0.04*(AG168+AG163))</f>
        <v>1273.3599999999999</v>
      </c>
    </row>
    <row r="165" spans="1:33" ht="15" customHeight="1" x14ac:dyDescent="0.2">
      <c r="A165" s="3">
        <f t="shared" si="31"/>
        <v>45074</v>
      </c>
      <c r="B165" s="6">
        <f t="shared" si="32"/>
        <v>45074</v>
      </c>
      <c r="C165" s="46"/>
      <c r="D165" s="14"/>
      <c r="E165" s="14"/>
      <c r="F165" s="15"/>
      <c r="G165" s="8">
        <f>G163+0.01*(0.4*P165-0.06*(Q167+Q162))</f>
        <v>-16.9816</v>
      </c>
      <c r="H165" s="8">
        <f>H163+0.01*(0.4*M165-0.06*(N167+N162))</f>
        <v>-1.2105999999999999</v>
      </c>
      <c r="I165" s="8">
        <f>I163+0.4*((I168-I163)-360*(I168-I163&gt;0))+(I163+0.4*((I168-I163)-360*(I168-I163&gt;0))&lt;0)*360</f>
        <v>226.26599999999999</v>
      </c>
      <c r="J165" s="9">
        <f>J163+0.4*(J168-J163)</f>
        <v>948.6</v>
      </c>
      <c r="K165" s="33">
        <v>21</v>
      </c>
      <c r="L165" s="9">
        <v>23</v>
      </c>
      <c r="M165" s="29">
        <f>(H168-H163)*100</f>
        <v>60</v>
      </c>
      <c r="P165" s="29">
        <f>100*(G168-G163)</f>
        <v>176.00000000000017</v>
      </c>
      <c r="S165" s="50">
        <f>((I168-I163)*100-36000*(I168-I163&gt;0))</f>
        <v>-6616</v>
      </c>
      <c r="T165" s="5">
        <f t="shared" si="27"/>
        <v>-13.231999999999999</v>
      </c>
      <c r="U165" s="5" t="b">
        <f t="shared" si="28"/>
        <v>0</v>
      </c>
      <c r="V165" s="5">
        <f t="shared" si="36"/>
        <v>0</v>
      </c>
      <c r="W165" s="5" t="e">
        <f t="shared" si="29"/>
        <v>#DIV/0!</v>
      </c>
      <c r="X165" s="1" t="e">
        <f t="shared" si="30"/>
        <v>#DIV/0!</v>
      </c>
      <c r="Z165" s="1" t="e">
        <f t="shared" si="37"/>
        <v>#DIV/0!</v>
      </c>
      <c r="AA165" s="1" t="e">
        <f t="shared" si="38"/>
        <v>#DIV/0!</v>
      </c>
      <c r="AB165" s="36">
        <f t="shared" si="33"/>
        <v>45074</v>
      </c>
      <c r="AC165" s="33">
        <f t="shared" si="34"/>
        <v>21</v>
      </c>
      <c r="AD165" s="9">
        <f t="shared" si="35"/>
        <v>23</v>
      </c>
      <c r="AE165" s="9">
        <f>AE163+(0.4*AF165-0.06*(AG168+AG163))</f>
        <v>1283.3399999999999</v>
      </c>
      <c r="AF165" s="1">
        <f>AE168-AE163</f>
        <v>48</v>
      </c>
    </row>
    <row r="166" spans="1:33" ht="15" customHeight="1" x14ac:dyDescent="0.2">
      <c r="A166" s="3">
        <f t="shared" si="31"/>
        <v>45075</v>
      </c>
      <c r="B166" s="6">
        <f t="shared" si="32"/>
        <v>45075</v>
      </c>
      <c r="C166" s="47"/>
      <c r="D166" s="14"/>
      <c r="E166" s="14"/>
      <c r="F166" s="15"/>
      <c r="G166" s="8">
        <f>G163+0.01*(0.6*P165-0.06*(Q167+Q162))</f>
        <v>-16.6296</v>
      </c>
      <c r="H166" s="8">
        <f>H163+0.01*(0.6*M165-0.06*(N167+N162))</f>
        <v>-1.0906</v>
      </c>
      <c r="I166" s="8">
        <f>I163+0.6*((I168-I163)-360*(I168-I163&gt;0))+(I163+0.6*((I168-I163)-360*(I168-I163&gt;0))&lt;0)*360</f>
        <v>213.03399999999999</v>
      </c>
      <c r="J166" s="9">
        <f>J163+0.6*(J168-J163)</f>
        <v>948.4</v>
      </c>
      <c r="K166" s="33">
        <v>21</v>
      </c>
      <c r="L166" s="9">
        <v>33</v>
      </c>
      <c r="M166" s="29"/>
      <c r="P166" s="29"/>
      <c r="S166" s="51"/>
      <c r="T166" s="5">
        <f t="shared" si="27"/>
        <v>-13.231999999999999</v>
      </c>
      <c r="U166" s="5" t="b">
        <f t="shared" si="28"/>
        <v>0</v>
      </c>
      <c r="V166" s="5">
        <f t="shared" si="36"/>
        <v>0</v>
      </c>
      <c r="W166" s="5" t="e">
        <f t="shared" si="29"/>
        <v>#DIV/0!</v>
      </c>
      <c r="X166" s="1" t="e">
        <f t="shared" si="30"/>
        <v>#DIV/0!</v>
      </c>
      <c r="Z166" s="1" t="e">
        <f t="shared" si="37"/>
        <v>#DIV/0!</v>
      </c>
      <c r="AA166" s="1" t="e">
        <f t="shared" si="38"/>
        <v>#DIV/0!</v>
      </c>
      <c r="AB166" s="36">
        <f t="shared" si="33"/>
        <v>45075</v>
      </c>
      <c r="AC166" s="33">
        <f t="shared" si="34"/>
        <v>21</v>
      </c>
      <c r="AD166" s="9">
        <f t="shared" si="35"/>
        <v>33</v>
      </c>
      <c r="AE166" s="9">
        <f>AE163+(0.6*AF165-0.06*(AG168+AG163))</f>
        <v>1292.94</v>
      </c>
    </row>
    <row r="167" spans="1:33" ht="15" customHeight="1" x14ac:dyDescent="0.2">
      <c r="A167" s="3">
        <f t="shared" si="31"/>
        <v>45076</v>
      </c>
      <c r="B167" s="6">
        <f t="shared" si="32"/>
        <v>45076</v>
      </c>
      <c r="C167" s="46"/>
      <c r="D167" s="14"/>
      <c r="E167" s="14"/>
      <c r="F167" s="15"/>
      <c r="G167" s="8">
        <f>G163+0.01*(0.8*P165-0.04*(Q167+Q162))</f>
        <v>-16.272400000000001</v>
      </c>
      <c r="H167" s="8">
        <f>H163+0.01*(0.8*M165-0.04*(N167+N162))</f>
        <v>-0.97039999999999993</v>
      </c>
      <c r="I167" s="8">
        <f>I163+0.8*((I168-I163)-360*(I168-I163&gt;0))+(I163+0.8*((I168-I163)-360*(I168-I163&gt;0))&lt;0)*360</f>
        <v>199.80199999999999</v>
      </c>
      <c r="J167" s="9">
        <f>J163+0.8*(J168-J163)</f>
        <v>948.2</v>
      </c>
      <c r="K167" s="33">
        <v>21</v>
      </c>
      <c r="L167" s="9">
        <v>42</v>
      </c>
      <c r="M167" s="29"/>
      <c r="N167" s="2">
        <f>M170-M165</f>
        <v>0</v>
      </c>
      <c r="P167" s="29"/>
      <c r="Q167" s="2">
        <f>P170-P165</f>
        <v>12.999999999999886</v>
      </c>
      <c r="S167" s="51"/>
      <c r="T167" s="5">
        <f t="shared" si="27"/>
        <v>-13.231999999999999</v>
      </c>
      <c r="U167" s="5" t="b">
        <f t="shared" si="28"/>
        <v>0</v>
      </c>
      <c r="V167" s="5">
        <f t="shared" si="36"/>
        <v>0</v>
      </c>
      <c r="W167" s="5" t="e">
        <f t="shared" si="29"/>
        <v>#DIV/0!</v>
      </c>
      <c r="X167" s="1" t="e">
        <f t="shared" si="30"/>
        <v>#DIV/0!</v>
      </c>
      <c r="Z167" s="1" t="e">
        <f t="shared" si="37"/>
        <v>#DIV/0!</v>
      </c>
      <c r="AA167" s="1" t="e">
        <f t="shared" si="38"/>
        <v>#DIV/0!</v>
      </c>
      <c r="AB167" s="36">
        <f t="shared" si="33"/>
        <v>45076</v>
      </c>
      <c r="AC167" s="33">
        <f t="shared" si="34"/>
        <v>21</v>
      </c>
      <c r="AD167" s="9">
        <f t="shared" si="35"/>
        <v>42</v>
      </c>
      <c r="AE167" s="9">
        <f>AE163+(0.8*AF165-0.04*(AG168+AG163))</f>
        <v>1302.1600000000001</v>
      </c>
    </row>
    <row r="168" spans="1:33" ht="15" customHeight="1" x14ac:dyDescent="0.2">
      <c r="A168" s="18">
        <f t="shared" si="31"/>
        <v>45077</v>
      </c>
      <c r="B168" s="6">
        <f t="shared" si="32"/>
        <v>45077</v>
      </c>
      <c r="C168" s="46"/>
      <c r="D168" s="14"/>
      <c r="E168" s="14"/>
      <c r="F168" s="15"/>
      <c r="G168" s="8">
        <v>-15.91</v>
      </c>
      <c r="H168" s="8">
        <v>-0.85</v>
      </c>
      <c r="I168" s="8">
        <v>186.57</v>
      </c>
      <c r="J168" s="9">
        <v>948</v>
      </c>
      <c r="K168" s="33">
        <v>21</v>
      </c>
      <c r="L168" s="9">
        <v>51</v>
      </c>
      <c r="M168" s="29"/>
      <c r="P168" s="29"/>
      <c r="S168" s="51"/>
      <c r="T168" s="5">
        <f t="shared" si="27"/>
        <v>-13.231999999999999</v>
      </c>
      <c r="U168" s="5" t="b">
        <f t="shared" si="28"/>
        <v>0</v>
      </c>
      <c r="V168" s="5">
        <f t="shared" si="36"/>
        <v>0</v>
      </c>
      <c r="W168" s="5" t="e">
        <f t="shared" si="29"/>
        <v>#DIV/0!</v>
      </c>
      <c r="X168" s="1" t="e">
        <f t="shared" si="30"/>
        <v>#DIV/0!</v>
      </c>
      <c r="Z168" s="1" t="e">
        <f t="shared" si="37"/>
        <v>#DIV/0!</v>
      </c>
      <c r="AA168" s="1" t="e">
        <f t="shared" si="38"/>
        <v>#DIV/0!</v>
      </c>
      <c r="AB168" s="36">
        <f t="shared" si="33"/>
        <v>45077</v>
      </c>
      <c r="AC168" s="33">
        <f t="shared" si="34"/>
        <v>21</v>
      </c>
      <c r="AD168" s="9">
        <f t="shared" si="35"/>
        <v>51</v>
      </c>
      <c r="AE168" s="1">
        <f>SIGN(AC168)*(ABS(AC168)*60+AD168)+(AC168=0)*AD168</f>
        <v>1311</v>
      </c>
      <c r="AG168" s="1">
        <f>AF170-AF165</f>
        <v>-9</v>
      </c>
    </row>
    <row r="169" spans="1:33" ht="15" customHeight="1" x14ac:dyDescent="0.2">
      <c r="A169" s="3">
        <f t="shared" si="31"/>
        <v>45078</v>
      </c>
      <c r="B169" s="6">
        <f t="shared" si="32"/>
        <v>45078</v>
      </c>
      <c r="C169" s="46"/>
      <c r="D169" s="14"/>
      <c r="E169" s="14"/>
      <c r="F169" s="15"/>
      <c r="G169" s="8">
        <f>G168+0.01*(0.2*P170-0.04*(Q172+Q167))</f>
        <v>-15.541600000000001</v>
      </c>
      <c r="H169" s="8">
        <f>H168+0.01*(0.2*M170-0.04*(N172+N167))</f>
        <v>-0.73039999999999994</v>
      </c>
      <c r="I169" s="8">
        <f>I168+0.2*((I173-I168)-360*(I173-I168&gt;0))+(I168+0.2*((I173-I168)-360*(I173-I168&gt;0))&lt;0)*360</f>
        <v>173.33599999999998</v>
      </c>
      <c r="J169" s="9">
        <f>J168+0.2*(J173-J168)</f>
        <v>947.8</v>
      </c>
      <c r="K169" s="33">
        <v>21</v>
      </c>
      <c r="L169" s="9">
        <v>59</v>
      </c>
      <c r="M169" s="29"/>
      <c r="O169" s="2">
        <f>N172-N167</f>
        <v>1</v>
      </c>
      <c r="P169" s="29"/>
      <c r="R169" s="2">
        <f>Q172-Q167</f>
        <v>-1.9999999999999432</v>
      </c>
      <c r="S169" s="51"/>
      <c r="T169" s="5">
        <f t="shared" si="27"/>
        <v>-13.234000000000009</v>
      </c>
      <c r="U169" s="5" t="b">
        <f t="shared" si="28"/>
        <v>0</v>
      </c>
      <c r="V169" s="5">
        <f t="shared" si="36"/>
        <v>0</v>
      </c>
      <c r="W169" s="5" t="e">
        <f t="shared" si="29"/>
        <v>#DIV/0!</v>
      </c>
      <c r="X169" s="1" t="e">
        <f t="shared" si="30"/>
        <v>#DIV/0!</v>
      </c>
      <c r="Z169" s="1" t="e">
        <f t="shared" si="37"/>
        <v>#DIV/0!</v>
      </c>
      <c r="AA169" s="1" t="e">
        <f t="shared" si="38"/>
        <v>#DIV/0!</v>
      </c>
      <c r="AB169" s="36">
        <f t="shared" si="33"/>
        <v>45078</v>
      </c>
      <c r="AC169" s="33">
        <f t="shared" si="34"/>
        <v>21</v>
      </c>
      <c r="AD169" s="9">
        <f t="shared" si="35"/>
        <v>59</v>
      </c>
      <c r="AE169" s="9">
        <f>AE168+(0.2*AF170-0.04*(AG173+AG168))</f>
        <v>1319.6</v>
      </c>
    </row>
    <row r="170" spans="1:33" ht="15" customHeight="1" x14ac:dyDescent="0.2">
      <c r="A170" s="3">
        <f t="shared" si="31"/>
        <v>45079</v>
      </c>
      <c r="B170" s="6">
        <f t="shared" si="32"/>
        <v>45079</v>
      </c>
      <c r="C170" s="46"/>
      <c r="D170" s="14"/>
      <c r="E170" s="14"/>
      <c r="F170" s="15"/>
      <c r="G170" s="8">
        <f>G168+0.01*(0.4*P170-0.06*(Q172+Q167))</f>
        <v>-15.1684</v>
      </c>
      <c r="H170" s="8">
        <f>H168+0.01*(0.4*M170-0.06*(N172+N167))</f>
        <v>-0.61059999999999992</v>
      </c>
      <c r="I170" s="8">
        <f>I168+0.4*((I173-I168)-360*(I173-I168&gt;0))+(I168+0.4*((I173-I168)-360*(I173-I168&gt;0))&lt;0)*360</f>
        <v>160.102</v>
      </c>
      <c r="J170" s="9">
        <f>J168+0.4*(J173-J168)</f>
        <v>947.6</v>
      </c>
      <c r="K170" s="33">
        <v>22</v>
      </c>
      <c r="L170" s="9">
        <v>7</v>
      </c>
      <c r="M170" s="29">
        <f>(H173-H168)*100</f>
        <v>60</v>
      </c>
      <c r="P170" s="29">
        <f>100*(G173-G168)</f>
        <v>189.00000000000006</v>
      </c>
      <c r="S170" s="50">
        <f>((I173-I168)*100-36000*(I173-I168&gt;0))</f>
        <v>-6616.9999999999991</v>
      </c>
      <c r="T170" s="5">
        <f t="shared" si="27"/>
        <v>-13.23399999999998</v>
      </c>
      <c r="U170" s="5" t="b">
        <f t="shared" si="28"/>
        <v>0</v>
      </c>
      <c r="V170" s="5">
        <f t="shared" si="36"/>
        <v>0</v>
      </c>
      <c r="W170" s="5" t="e">
        <f t="shared" si="29"/>
        <v>#DIV/0!</v>
      </c>
      <c r="X170" s="1" t="e">
        <f t="shared" si="30"/>
        <v>#DIV/0!</v>
      </c>
      <c r="Z170" s="1" t="e">
        <f t="shared" si="37"/>
        <v>#DIV/0!</v>
      </c>
      <c r="AA170" s="1" t="e">
        <f t="shared" si="38"/>
        <v>#DIV/0!</v>
      </c>
      <c r="AB170" s="36">
        <f t="shared" si="33"/>
        <v>45079</v>
      </c>
      <c r="AC170" s="33">
        <f t="shared" si="34"/>
        <v>22</v>
      </c>
      <c r="AD170" s="9">
        <f t="shared" si="35"/>
        <v>7</v>
      </c>
      <c r="AE170" s="9">
        <f>AE168+(0.4*AF170-0.06*(AG173+AG168))</f>
        <v>1327.8</v>
      </c>
      <c r="AF170" s="1">
        <f>AE173-AE168</f>
        <v>39</v>
      </c>
    </row>
    <row r="171" spans="1:33" ht="15" customHeight="1" x14ac:dyDescent="0.2">
      <c r="A171" s="3">
        <f t="shared" si="31"/>
        <v>45080</v>
      </c>
      <c r="B171" s="6">
        <f t="shared" si="32"/>
        <v>45080</v>
      </c>
      <c r="C171" s="46"/>
      <c r="D171" s="14"/>
      <c r="E171" s="14"/>
      <c r="F171" s="15"/>
      <c r="G171" s="8">
        <f>G168+0.01*(0.6*P170-0.06*(Q172+Q167))</f>
        <v>-14.7904</v>
      </c>
      <c r="H171" s="8">
        <f>H168+0.01*(0.6*M170-0.06*(N172+N167))</f>
        <v>-0.49059999999999998</v>
      </c>
      <c r="I171" s="8">
        <f>I168+0.6*((I173-I168)-360*(I173-I168&gt;0))+(I168+0.6*((I173-I168)-360*(I173-I168&gt;0))&lt;0)*360</f>
        <v>146.86799999999999</v>
      </c>
      <c r="J171" s="9">
        <f>J168+0.6*(J173-J168)</f>
        <v>947.4</v>
      </c>
      <c r="K171" s="33">
        <v>22</v>
      </c>
      <c r="L171" s="9">
        <v>15</v>
      </c>
      <c r="M171" s="29"/>
      <c r="P171" s="29"/>
      <c r="S171" s="51"/>
      <c r="T171" s="5">
        <f t="shared" si="27"/>
        <v>-13.234000000000009</v>
      </c>
      <c r="U171" s="5" t="b">
        <f t="shared" si="28"/>
        <v>0</v>
      </c>
      <c r="V171" s="5">
        <f t="shared" si="36"/>
        <v>0</v>
      </c>
      <c r="W171" s="5" t="e">
        <f t="shared" si="29"/>
        <v>#DIV/0!</v>
      </c>
      <c r="X171" s="1" t="e">
        <f t="shared" si="30"/>
        <v>#DIV/0!</v>
      </c>
      <c r="Z171" s="1" t="e">
        <f t="shared" si="37"/>
        <v>#DIV/0!</v>
      </c>
      <c r="AA171" s="1" t="e">
        <f t="shared" si="38"/>
        <v>#DIV/0!</v>
      </c>
      <c r="AB171" s="36">
        <f t="shared" si="33"/>
        <v>45080</v>
      </c>
      <c r="AC171" s="33">
        <f t="shared" si="34"/>
        <v>22</v>
      </c>
      <c r="AD171" s="9">
        <f t="shared" si="35"/>
        <v>15</v>
      </c>
      <c r="AE171" s="9">
        <f>AE168+(0.6*AF170-0.06*(AG173+AG168))</f>
        <v>1335.6</v>
      </c>
    </row>
    <row r="172" spans="1:33" ht="15" customHeight="1" x14ac:dyDescent="0.2">
      <c r="A172" s="3">
        <f t="shared" si="31"/>
        <v>45081</v>
      </c>
      <c r="B172" s="6">
        <f t="shared" si="32"/>
        <v>45081</v>
      </c>
      <c r="C172" s="46"/>
      <c r="D172" s="14"/>
      <c r="E172" s="14"/>
      <c r="F172" s="15"/>
      <c r="G172" s="8">
        <f>G168+0.01*(0.8*P170-0.04*(Q172+Q167))</f>
        <v>-14.407599999999999</v>
      </c>
      <c r="H172" s="8">
        <f>H168+0.01*(0.8*M170-0.04*(N172+N167))</f>
        <v>-0.37039999999999995</v>
      </c>
      <c r="I172" s="8">
        <f>I168+0.8*((I173-I168)-360*(I173-I168&gt;0))+(I168+0.8*((I173-I168)-360*(I173-I168&gt;0))&lt;0)*360</f>
        <v>133.63400000000001</v>
      </c>
      <c r="J172" s="9">
        <f>J168+0.8*(J173-J168)</f>
        <v>947.2</v>
      </c>
      <c r="K172" s="33">
        <v>22</v>
      </c>
      <c r="L172" s="9">
        <v>23</v>
      </c>
      <c r="M172" s="29"/>
      <c r="N172" s="2">
        <f>M175-M170</f>
        <v>1</v>
      </c>
      <c r="P172" s="29"/>
      <c r="Q172" s="2">
        <f>P175-P170</f>
        <v>10.999999999999943</v>
      </c>
      <c r="S172" s="51"/>
      <c r="T172" s="5">
        <f t="shared" si="27"/>
        <v>-13.23399999999998</v>
      </c>
      <c r="U172" s="5" t="b">
        <f t="shared" si="28"/>
        <v>0</v>
      </c>
      <c r="V172" s="5">
        <f t="shared" si="36"/>
        <v>0</v>
      </c>
      <c r="W172" s="5" t="e">
        <f t="shared" si="29"/>
        <v>#DIV/0!</v>
      </c>
      <c r="X172" s="1" t="e">
        <f t="shared" si="30"/>
        <v>#DIV/0!</v>
      </c>
      <c r="Z172" s="1" t="e">
        <f t="shared" si="37"/>
        <v>#DIV/0!</v>
      </c>
      <c r="AA172" s="1" t="e">
        <f t="shared" si="38"/>
        <v>#DIV/0!</v>
      </c>
      <c r="AB172" s="36">
        <f t="shared" si="33"/>
        <v>45081</v>
      </c>
      <c r="AC172" s="33">
        <f t="shared" si="34"/>
        <v>22</v>
      </c>
      <c r="AD172" s="9">
        <f t="shared" si="35"/>
        <v>23</v>
      </c>
      <c r="AE172" s="9">
        <f>AE168+(0.8*AF170-0.04*(AG173+AG168))</f>
        <v>1343</v>
      </c>
    </row>
    <row r="173" spans="1:33" ht="15" customHeight="1" x14ac:dyDescent="0.2">
      <c r="A173" s="18">
        <f t="shared" si="31"/>
        <v>45082</v>
      </c>
      <c r="B173" s="6">
        <f t="shared" si="32"/>
        <v>45082</v>
      </c>
      <c r="C173" s="46"/>
      <c r="D173" s="14"/>
      <c r="E173" s="14"/>
      <c r="F173" s="15"/>
      <c r="G173" s="8">
        <v>-14.02</v>
      </c>
      <c r="H173" s="8">
        <v>-0.25</v>
      </c>
      <c r="I173" s="8">
        <v>120.4</v>
      </c>
      <c r="J173" s="9">
        <v>947</v>
      </c>
      <c r="K173" s="33">
        <v>22</v>
      </c>
      <c r="L173" s="9">
        <v>30</v>
      </c>
      <c r="M173" s="29"/>
      <c r="P173" s="29"/>
      <c r="S173" s="51"/>
      <c r="T173" s="5">
        <f t="shared" si="27"/>
        <v>-13.234000000000009</v>
      </c>
      <c r="U173" s="5" t="b">
        <f t="shared" si="28"/>
        <v>0</v>
      </c>
      <c r="V173" s="5">
        <f t="shared" si="36"/>
        <v>0</v>
      </c>
      <c r="W173" s="5" t="e">
        <f t="shared" si="29"/>
        <v>#DIV/0!</v>
      </c>
      <c r="X173" s="1" t="e">
        <f t="shared" si="30"/>
        <v>#DIV/0!</v>
      </c>
      <c r="Z173" s="1" t="e">
        <f t="shared" si="37"/>
        <v>#DIV/0!</v>
      </c>
      <c r="AA173" s="1" t="e">
        <f t="shared" si="38"/>
        <v>#DIV/0!</v>
      </c>
      <c r="AB173" s="36">
        <f t="shared" si="33"/>
        <v>45082</v>
      </c>
      <c r="AC173" s="33">
        <f t="shared" si="34"/>
        <v>22</v>
      </c>
      <c r="AD173" s="9">
        <f t="shared" si="35"/>
        <v>30</v>
      </c>
      <c r="AE173" s="1">
        <f>SIGN(AC173)*(ABS(AC173)*60+AD173)+(AC173=0)*AD173</f>
        <v>1350</v>
      </c>
      <c r="AG173" s="1">
        <f>AF175-AF170</f>
        <v>-11</v>
      </c>
    </row>
    <row r="174" spans="1:33" ht="15" customHeight="1" x14ac:dyDescent="0.2">
      <c r="A174" s="3">
        <f t="shared" si="31"/>
        <v>45083</v>
      </c>
      <c r="B174" s="6">
        <f t="shared" si="32"/>
        <v>45083</v>
      </c>
      <c r="C174" s="46"/>
      <c r="D174" s="14"/>
      <c r="E174" s="14"/>
      <c r="F174" s="15"/>
      <c r="G174" s="8">
        <f>G173+0.01*(0.2*P175-0.04*(Q177+Q172))</f>
        <v>-13.628399999999999</v>
      </c>
      <c r="H174" s="8">
        <f>H173+0.01*(0.2*M175-0.04*(N177+N172))</f>
        <v>-0.128</v>
      </c>
      <c r="I174" s="8">
        <f>I173+0.2*((I178-I173)-360*(I178-I173&gt;0))+(I173+0.2*((I178-I173)-360*(I178-I173&gt;0))&lt;0)*360</f>
        <v>107.164</v>
      </c>
      <c r="J174" s="9">
        <f>J173+0.2*(J178-J173)</f>
        <v>947</v>
      </c>
      <c r="K174" s="33">
        <v>22</v>
      </c>
      <c r="L174" s="9">
        <v>36</v>
      </c>
      <c r="M174" s="29"/>
      <c r="O174" s="2">
        <f>N177-N172</f>
        <v>-2</v>
      </c>
      <c r="P174" s="29"/>
      <c r="R174" s="2">
        <f>Q177-Q172</f>
        <v>-0.99999999999997158</v>
      </c>
      <c r="S174" s="51"/>
      <c r="T174" s="5">
        <f t="shared" si="27"/>
        <v>-13.236000000000004</v>
      </c>
      <c r="U174" s="5" t="b">
        <f t="shared" si="28"/>
        <v>0</v>
      </c>
      <c r="V174" s="5">
        <f t="shared" si="36"/>
        <v>0</v>
      </c>
      <c r="W174" s="5" t="e">
        <f t="shared" si="29"/>
        <v>#DIV/0!</v>
      </c>
      <c r="X174" s="1" t="e">
        <f t="shared" si="30"/>
        <v>#DIV/0!</v>
      </c>
      <c r="Z174" s="1" t="e">
        <f t="shared" si="37"/>
        <v>#DIV/0!</v>
      </c>
      <c r="AA174" s="1" t="e">
        <f t="shared" si="38"/>
        <v>#DIV/0!</v>
      </c>
      <c r="AB174" s="36">
        <f t="shared" si="33"/>
        <v>45083</v>
      </c>
      <c r="AC174" s="33">
        <f t="shared" si="34"/>
        <v>22</v>
      </c>
      <c r="AD174" s="9">
        <f t="shared" si="35"/>
        <v>36</v>
      </c>
      <c r="AE174" s="9">
        <f>AE173+(0.2*AF175-0.04*(AG178+AG173))</f>
        <v>1356.4</v>
      </c>
    </row>
    <row r="175" spans="1:33" ht="15" customHeight="1" x14ac:dyDescent="0.2">
      <c r="A175" s="3">
        <f t="shared" si="31"/>
        <v>45084</v>
      </c>
      <c r="B175" s="6">
        <f t="shared" si="32"/>
        <v>45084</v>
      </c>
      <c r="C175" s="46"/>
      <c r="D175" s="14"/>
      <c r="E175" s="14"/>
      <c r="F175" s="15"/>
      <c r="G175" s="8">
        <f>G173+0.01*(0.4*P175-0.06*(Q177+Q172))</f>
        <v>-13.2326</v>
      </c>
      <c r="H175" s="8">
        <f>H173+0.01*(0.4*M175-0.06*(N177+N172))</f>
        <v>-5.9999999999999776E-3</v>
      </c>
      <c r="I175" s="8">
        <f>I173+0.4*((I178-I173)-360*(I178-I173&gt;0))+(I173+0.4*((I178-I173)-360*(I178-I173&gt;0))&lt;0)*360</f>
        <v>93.927999999999997</v>
      </c>
      <c r="J175" s="9">
        <f>J173+0.4*(J178-J173)</f>
        <v>947</v>
      </c>
      <c r="K175" s="33">
        <v>22</v>
      </c>
      <c r="L175" s="9">
        <v>42</v>
      </c>
      <c r="M175" s="29">
        <f>(H178-H173)*100</f>
        <v>61</v>
      </c>
      <c r="P175" s="29">
        <f>100*(G178-G173)</f>
        <v>200</v>
      </c>
      <c r="S175" s="50">
        <f>((I178-I173)*100-36000*(I178-I173&gt;0))</f>
        <v>-6618.0000000000009</v>
      </c>
      <c r="T175" s="5">
        <f t="shared" si="27"/>
        <v>-13.236000000000004</v>
      </c>
      <c r="U175" s="5" t="b">
        <f t="shared" si="28"/>
        <v>0</v>
      </c>
      <c r="V175" s="5">
        <f t="shared" si="36"/>
        <v>0</v>
      </c>
      <c r="W175" s="5" t="e">
        <f t="shared" si="29"/>
        <v>#DIV/0!</v>
      </c>
      <c r="X175" s="1" t="e">
        <f t="shared" si="30"/>
        <v>#DIV/0!</v>
      </c>
      <c r="Z175" s="1" t="e">
        <f t="shared" si="37"/>
        <v>#DIV/0!</v>
      </c>
      <c r="AA175" s="1" t="e">
        <f t="shared" si="38"/>
        <v>#DIV/0!</v>
      </c>
      <c r="AB175" s="36">
        <f t="shared" si="33"/>
        <v>45084</v>
      </c>
      <c r="AC175" s="33">
        <f t="shared" si="34"/>
        <v>22</v>
      </c>
      <c r="AD175" s="9">
        <f t="shared" si="35"/>
        <v>42</v>
      </c>
      <c r="AE175" s="9">
        <f>AE173+(0.4*AF175-0.06*(AG178+AG173))</f>
        <v>1362.4</v>
      </c>
      <c r="AF175" s="1">
        <f>AE178-AE173</f>
        <v>28</v>
      </c>
    </row>
    <row r="176" spans="1:33" ht="15" customHeight="1" x14ac:dyDescent="0.2">
      <c r="A176" s="3">
        <f t="shared" si="31"/>
        <v>45085</v>
      </c>
      <c r="B176" s="6">
        <f t="shared" si="32"/>
        <v>45085</v>
      </c>
      <c r="C176" s="46"/>
      <c r="D176" s="14"/>
      <c r="E176" s="14"/>
      <c r="F176" s="15"/>
      <c r="G176" s="8">
        <f>G173+0.01*(0.6*P175-0.06*(Q177+Q172))</f>
        <v>-12.832599999999999</v>
      </c>
      <c r="H176" s="8">
        <f>H173+0.01*(0.6*M175-0.06*(N177+N172))</f>
        <v>0.11600000000000005</v>
      </c>
      <c r="I176" s="8">
        <f>I173+0.6*((I178-I173)-360*(I178-I173&gt;0))+(I173+0.6*((I178-I173)-360*(I178-I173&gt;0))&lt;0)*360</f>
        <v>80.692000000000007</v>
      </c>
      <c r="J176" s="9">
        <f>J173+0.6*(J178-J173)</f>
        <v>947</v>
      </c>
      <c r="K176" s="33">
        <v>22</v>
      </c>
      <c r="L176" s="9">
        <v>48</v>
      </c>
      <c r="M176" s="29"/>
      <c r="P176" s="29"/>
      <c r="S176" s="51"/>
      <c r="T176" s="5">
        <f t="shared" si="27"/>
        <v>-13.23599999999999</v>
      </c>
      <c r="U176" s="5" t="b">
        <f t="shared" si="28"/>
        <v>0</v>
      </c>
      <c r="V176" s="5">
        <f t="shared" si="36"/>
        <v>0</v>
      </c>
      <c r="W176" s="5" t="e">
        <f t="shared" si="29"/>
        <v>#DIV/0!</v>
      </c>
      <c r="X176" s="1" t="e">
        <f t="shared" si="30"/>
        <v>#DIV/0!</v>
      </c>
      <c r="Z176" s="1" t="e">
        <f t="shared" si="37"/>
        <v>#DIV/0!</v>
      </c>
      <c r="AA176" s="1" t="e">
        <f t="shared" si="38"/>
        <v>#DIV/0!</v>
      </c>
      <c r="AB176" s="36">
        <f t="shared" si="33"/>
        <v>45085</v>
      </c>
      <c r="AC176" s="33">
        <f t="shared" si="34"/>
        <v>22</v>
      </c>
      <c r="AD176" s="39">
        <f t="shared" si="35"/>
        <v>48</v>
      </c>
      <c r="AE176" s="9">
        <f>AE173+(0.6*AF175-0.06*(AG178+AG173))</f>
        <v>1368</v>
      </c>
    </row>
    <row r="177" spans="1:33" ht="15" customHeight="1" x14ac:dyDescent="0.2">
      <c r="A177" s="3">
        <f t="shared" si="31"/>
        <v>45086</v>
      </c>
      <c r="B177" s="6">
        <f t="shared" si="32"/>
        <v>45086</v>
      </c>
      <c r="C177" s="47"/>
      <c r="D177" s="14"/>
      <c r="E177" s="14"/>
      <c r="F177" s="15"/>
      <c r="G177" s="8">
        <f>G173+0.01*(0.8*P175-0.04*(Q177+Q172))</f>
        <v>-12.4284</v>
      </c>
      <c r="H177" s="8">
        <f>H173+0.01*(0.8*M175-0.04*(N177+N172))</f>
        <v>0.23800000000000004</v>
      </c>
      <c r="I177" s="8">
        <f>I173+0.8*((I178-I173)-360*(I178-I173&gt;0))+(I173+0.8*((I178-I173)-360*(I178-I173&gt;0))&lt;0)*360</f>
        <v>67.455999999999989</v>
      </c>
      <c r="J177" s="9">
        <f>J173+0.8*(J178-J173)</f>
        <v>947</v>
      </c>
      <c r="K177" s="33">
        <v>22</v>
      </c>
      <c r="L177" s="9">
        <v>53</v>
      </c>
      <c r="M177" s="29"/>
      <c r="N177" s="2">
        <f>M180-M175</f>
        <v>-1</v>
      </c>
      <c r="P177" s="29"/>
      <c r="Q177" s="2">
        <f>P180-P175</f>
        <v>9.9999999999999716</v>
      </c>
      <c r="S177" s="51"/>
      <c r="T177" s="5">
        <f t="shared" si="27"/>
        <v>-13.236000000000018</v>
      </c>
      <c r="U177" s="5" t="b">
        <f t="shared" si="28"/>
        <v>0</v>
      </c>
      <c r="V177" s="5">
        <f t="shared" si="36"/>
        <v>0</v>
      </c>
      <c r="W177" s="5" t="e">
        <f t="shared" si="29"/>
        <v>#DIV/0!</v>
      </c>
      <c r="X177" s="1" t="e">
        <f t="shared" si="30"/>
        <v>#DIV/0!</v>
      </c>
      <c r="Z177" s="1" t="e">
        <f t="shared" si="37"/>
        <v>#DIV/0!</v>
      </c>
      <c r="AA177" s="1" t="e">
        <f t="shared" si="38"/>
        <v>#DIV/0!</v>
      </c>
      <c r="AB177" s="36">
        <f t="shared" si="33"/>
        <v>45086</v>
      </c>
      <c r="AC177" s="33">
        <f t="shared" si="34"/>
        <v>22</v>
      </c>
      <c r="AD177" s="9">
        <f t="shared" si="35"/>
        <v>53</v>
      </c>
      <c r="AE177" s="9">
        <f>AE173+(0.8*AF175-0.04*(AG178+AG173))</f>
        <v>1373.2</v>
      </c>
    </row>
    <row r="178" spans="1:33" ht="15" customHeight="1" x14ac:dyDescent="0.2">
      <c r="A178" s="18">
        <f t="shared" si="31"/>
        <v>45087</v>
      </c>
      <c r="B178" s="6">
        <f t="shared" si="32"/>
        <v>45087</v>
      </c>
      <c r="C178" s="46"/>
      <c r="D178" s="14"/>
      <c r="E178" s="14"/>
      <c r="F178" s="15"/>
      <c r="G178" s="8">
        <v>-12.02</v>
      </c>
      <c r="H178" s="8">
        <v>0.36</v>
      </c>
      <c r="I178" s="8">
        <v>54.22</v>
      </c>
      <c r="J178" s="9">
        <v>947</v>
      </c>
      <c r="K178" s="33">
        <v>22</v>
      </c>
      <c r="L178" s="9">
        <v>58</v>
      </c>
      <c r="M178" s="29"/>
      <c r="P178" s="29"/>
      <c r="S178" s="51"/>
      <c r="T178" s="5">
        <f t="shared" si="27"/>
        <v>-13.23599999999999</v>
      </c>
      <c r="U178" s="5" t="b">
        <f t="shared" si="28"/>
        <v>0</v>
      </c>
      <c r="V178" s="5">
        <f t="shared" si="36"/>
        <v>0</v>
      </c>
      <c r="W178" s="5" t="e">
        <f t="shared" si="29"/>
        <v>#DIV/0!</v>
      </c>
      <c r="X178" s="1" t="e">
        <f t="shared" si="30"/>
        <v>#DIV/0!</v>
      </c>
      <c r="Z178" s="1" t="e">
        <f t="shared" si="37"/>
        <v>#DIV/0!</v>
      </c>
      <c r="AA178" s="1" t="e">
        <f t="shared" si="38"/>
        <v>#DIV/0!</v>
      </c>
      <c r="AB178" s="36">
        <f t="shared" si="33"/>
        <v>45087</v>
      </c>
      <c r="AC178" s="33">
        <f t="shared" si="34"/>
        <v>22</v>
      </c>
      <c r="AD178" s="9">
        <f t="shared" si="35"/>
        <v>58</v>
      </c>
      <c r="AE178" s="1">
        <f>SIGN(AC178)*(ABS(AC178)*60+AD178)+(AC178=0)*AD178</f>
        <v>1378</v>
      </c>
      <c r="AG178" s="1">
        <f>AF180-AF175</f>
        <v>-9</v>
      </c>
    </row>
    <row r="179" spans="1:33" ht="15" customHeight="1" x14ac:dyDescent="0.2">
      <c r="A179" s="3">
        <f t="shared" si="31"/>
        <v>45088</v>
      </c>
      <c r="B179" s="6">
        <f t="shared" si="32"/>
        <v>45088</v>
      </c>
      <c r="C179" s="46"/>
      <c r="D179" s="14"/>
      <c r="E179" s="14"/>
      <c r="F179" s="15"/>
      <c r="G179" s="8">
        <f>G178+0.01*(0.2*P180-0.04*(Q182+Q177))</f>
        <v>-11.606399999999999</v>
      </c>
      <c r="H179" s="8">
        <f>H178+0.01*(0.2*M180-0.04*(N182+N177))</f>
        <v>0.48080000000000001</v>
      </c>
      <c r="I179" s="8">
        <f>I178+0.2*((I183-I178)-360*(I183-I178&gt;0))+(I178+0.2*((I183-I178)-360*(I183-I178&gt;0))&lt;0)*360</f>
        <v>40.984000000000009</v>
      </c>
      <c r="J179" s="9">
        <f>J178+0.2*(J183-J178)</f>
        <v>946.8</v>
      </c>
      <c r="K179" s="33">
        <v>23</v>
      </c>
      <c r="L179" s="9">
        <v>2</v>
      </c>
      <c r="M179" s="29"/>
      <c r="O179" s="2">
        <f>N182-N177</f>
        <v>7.1054273576010019E-15</v>
      </c>
      <c r="P179" s="29"/>
      <c r="R179" s="2">
        <f>Q182-Q177</f>
        <v>-3.9999999999999432</v>
      </c>
      <c r="S179" s="51"/>
      <c r="T179" s="5">
        <f t="shared" si="27"/>
        <v>-13.23599999999999</v>
      </c>
      <c r="U179" s="5" t="b">
        <f t="shared" si="28"/>
        <v>0</v>
      </c>
      <c r="V179" s="5">
        <f t="shared" si="36"/>
        <v>0</v>
      </c>
      <c r="W179" s="5" t="e">
        <f t="shared" si="29"/>
        <v>#DIV/0!</v>
      </c>
      <c r="X179" s="1" t="e">
        <f t="shared" si="30"/>
        <v>#DIV/0!</v>
      </c>
      <c r="Z179" s="1" t="e">
        <f t="shared" si="37"/>
        <v>#DIV/0!</v>
      </c>
      <c r="AA179" s="1" t="e">
        <f t="shared" si="38"/>
        <v>#DIV/0!</v>
      </c>
      <c r="AB179" s="36">
        <f t="shared" si="33"/>
        <v>45088</v>
      </c>
      <c r="AC179" s="33">
        <f t="shared" si="34"/>
        <v>23</v>
      </c>
      <c r="AD179" s="9">
        <f t="shared" si="35"/>
        <v>2</v>
      </c>
      <c r="AE179" s="9">
        <f>AE178+(0.2*AF180-0.04*(AG183+AG178))</f>
        <v>1382.56</v>
      </c>
    </row>
    <row r="180" spans="1:33" ht="15" customHeight="1" x14ac:dyDescent="0.2">
      <c r="A180" s="3">
        <f t="shared" si="31"/>
        <v>45089</v>
      </c>
      <c r="B180" s="6">
        <f t="shared" si="32"/>
        <v>45089</v>
      </c>
      <c r="C180" s="46"/>
      <c r="D180" s="14"/>
      <c r="E180" s="14"/>
      <c r="F180" s="15"/>
      <c r="G180" s="8">
        <f>G178+0.01*(0.4*P180-0.06*(Q182+Q177))</f>
        <v>-11.189599999999999</v>
      </c>
      <c r="H180" s="8">
        <f>H178+0.01*(0.4*M180-0.06*(N182+N177))</f>
        <v>0.60119999999999996</v>
      </c>
      <c r="I180" s="8">
        <f>I178+0.4*((I183-I178)-360*(I183-I178&gt;0))+(I178+0.4*((I183-I178)-360*(I183-I178&gt;0))&lt;0)*360</f>
        <v>27.748000000000019</v>
      </c>
      <c r="J180" s="9">
        <f>J178+0.4*(J183-J178)</f>
        <v>946.6</v>
      </c>
      <c r="K180" s="33">
        <v>23</v>
      </c>
      <c r="L180" s="9">
        <v>7</v>
      </c>
      <c r="M180" s="29">
        <f>(H183-H178)*100</f>
        <v>60</v>
      </c>
      <c r="P180" s="29">
        <f>100*(G183-G178)</f>
        <v>209.99999999999997</v>
      </c>
      <c r="S180" s="50">
        <f>((I183-I178)*100-36000*(I183-I178&gt;0))</f>
        <v>-6617.9999999999964</v>
      </c>
      <c r="T180" s="5">
        <f t="shared" si="27"/>
        <v>-13.23599999999999</v>
      </c>
      <c r="U180" s="5" t="b">
        <f t="shared" si="28"/>
        <v>0</v>
      </c>
      <c r="V180" s="5">
        <f t="shared" si="36"/>
        <v>0</v>
      </c>
      <c r="W180" s="5" t="e">
        <f t="shared" si="29"/>
        <v>#DIV/0!</v>
      </c>
      <c r="X180" s="1" t="e">
        <f t="shared" si="30"/>
        <v>#DIV/0!</v>
      </c>
      <c r="Z180" s="1" t="e">
        <f t="shared" si="37"/>
        <v>#DIV/0!</v>
      </c>
      <c r="AA180" s="1" t="e">
        <f t="shared" si="38"/>
        <v>#DIV/0!</v>
      </c>
      <c r="AB180" s="36">
        <f t="shared" si="33"/>
        <v>45089</v>
      </c>
      <c r="AC180" s="33">
        <f t="shared" si="34"/>
        <v>23</v>
      </c>
      <c r="AD180" s="9">
        <f t="shared" si="35"/>
        <v>7</v>
      </c>
      <c r="AE180" s="9">
        <f>AE178+(0.4*AF180-0.06*(AG183+AG178))</f>
        <v>1386.74</v>
      </c>
      <c r="AF180" s="1">
        <f>AE183-AE178</f>
        <v>19</v>
      </c>
    </row>
    <row r="181" spans="1:33" ht="15" customHeight="1" x14ac:dyDescent="0.2">
      <c r="A181" s="3">
        <f t="shared" si="31"/>
        <v>45090</v>
      </c>
      <c r="B181" s="6">
        <f t="shared" si="32"/>
        <v>45090</v>
      </c>
      <c r="C181" s="46"/>
      <c r="D181" s="14"/>
      <c r="E181" s="14"/>
      <c r="F181" s="15"/>
      <c r="G181" s="8">
        <f>G178+0.01*(0.6*P180-0.06*(Q182+Q177))</f>
        <v>-10.769600000000001</v>
      </c>
      <c r="H181" s="8">
        <f>H178+0.01*(0.6*M180-0.06*(N182+N177))</f>
        <v>0.72119999999999995</v>
      </c>
      <c r="I181" s="8">
        <f>I178+0.6*((I183-I178)-360*(I183-I178&gt;0))+(I178+0.6*((I183-I178)-360*(I183-I178&gt;0))&lt;0)*360</f>
        <v>14.512000000000029</v>
      </c>
      <c r="J181" s="9">
        <f>J178+0.6*(J183-J178)</f>
        <v>946.4</v>
      </c>
      <c r="K181" s="33">
        <v>23</v>
      </c>
      <c r="L181" s="9">
        <v>11</v>
      </c>
      <c r="M181" s="29"/>
      <c r="P181" s="29"/>
      <c r="S181" s="51"/>
      <c r="T181" s="5">
        <f t="shared" si="27"/>
        <v>-13.23599999999999</v>
      </c>
      <c r="U181" s="5" t="b">
        <f t="shared" si="28"/>
        <v>0</v>
      </c>
      <c r="V181" s="5">
        <f t="shared" si="36"/>
        <v>0</v>
      </c>
      <c r="W181" s="5" t="e">
        <f t="shared" si="29"/>
        <v>#DIV/0!</v>
      </c>
      <c r="X181" s="1" t="e">
        <f t="shared" si="30"/>
        <v>#DIV/0!</v>
      </c>
      <c r="Z181" s="1" t="e">
        <f t="shared" si="37"/>
        <v>#DIV/0!</v>
      </c>
      <c r="AA181" s="1" t="e">
        <f t="shared" si="38"/>
        <v>#DIV/0!</v>
      </c>
      <c r="AB181" s="36">
        <f t="shared" si="33"/>
        <v>45090</v>
      </c>
      <c r="AC181" s="33">
        <f t="shared" si="34"/>
        <v>23</v>
      </c>
      <c r="AD181" s="9">
        <f t="shared" si="35"/>
        <v>11</v>
      </c>
      <c r="AE181" s="9">
        <f>AE178+(0.6*AF180-0.06*(AG183+AG178))</f>
        <v>1390.54</v>
      </c>
    </row>
    <row r="182" spans="1:33" ht="15" customHeight="1" x14ac:dyDescent="0.2">
      <c r="A182" s="3">
        <f t="shared" si="31"/>
        <v>45091</v>
      </c>
      <c r="B182" s="6">
        <f t="shared" si="32"/>
        <v>45091</v>
      </c>
      <c r="C182" s="46">
        <v>2272</v>
      </c>
      <c r="D182" s="14"/>
      <c r="E182" s="14"/>
      <c r="F182" s="15"/>
      <c r="G182" s="8">
        <f>G178+0.01*(0.8*P180-0.04*(Q182+Q177))</f>
        <v>-10.346399999999999</v>
      </c>
      <c r="H182" s="8">
        <f>H178+0.01*(0.8*M180-0.04*(N182+N177))</f>
        <v>0.84079999999999999</v>
      </c>
      <c r="I182" s="8">
        <f>I178+0.8*((I183-I178)-360*(I183-I178&gt;0))+(I178+0.8*((I183-I178)-360*(I183-I178&gt;0))&lt;0)*360</f>
        <v>1.2760000000000389</v>
      </c>
      <c r="J182" s="9">
        <f>J178+0.8*(J183-J178)</f>
        <v>946.2</v>
      </c>
      <c r="K182" s="33">
        <v>23</v>
      </c>
      <c r="L182" s="9">
        <v>14</v>
      </c>
      <c r="M182" s="29"/>
      <c r="N182" s="2">
        <f>M185-M180</f>
        <v>-0.99999999999999289</v>
      </c>
      <c r="P182" s="29"/>
      <c r="Q182" s="2">
        <f>P185-P180</f>
        <v>6.0000000000000284</v>
      </c>
      <c r="S182" s="38"/>
      <c r="T182" s="5">
        <f t="shared" si="27"/>
        <v>-13.23599999999999</v>
      </c>
      <c r="U182" s="5" t="b">
        <f t="shared" si="28"/>
        <v>0</v>
      </c>
      <c r="V182" s="5">
        <f t="shared" si="36"/>
        <v>0</v>
      </c>
      <c r="W182" s="5" t="e">
        <f t="shared" si="29"/>
        <v>#DIV/0!</v>
      </c>
      <c r="X182" s="1" t="e">
        <f t="shared" si="30"/>
        <v>#DIV/0!</v>
      </c>
      <c r="Y182" s="1">
        <v>2272</v>
      </c>
      <c r="Z182" s="1" t="e">
        <f t="shared" si="37"/>
        <v>#DIV/0!</v>
      </c>
      <c r="AA182" s="1" t="e">
        <f t="shared" si="38"/>
        <v>#DIV/0!</v>
      </c>
      <c r="AB182" s="36">
        <f t="shared" si="33"/>
        <v>45091</v>
      </c>
      <c r="AC182" s="33">
        <f t="shared" si="34"/>
        <v>23</v>
      </c>
      <c r="AD182" s="9">
        <f t="shared" si="35"/>
        <v>14</v>
      </c>
      <c r="AE182" s="9">
        <f>AE178+(0.8*AF180-0.04*(AG183+AG178))</f>
        <v>1393.96</v>
      </c>
    </row>
    <row r="183" spans="1:33" ht="15" customHeight="1" x14ac:dyDescent="0.2">
      <c r="A183" s="18">
        <f t="shared" si="31"/>
        <v>45092</v>
      </c>
      <c r="B183" s="6">
        <f t="shared" si="32"/>
        <v>45092</v>
      </c>
      <c r="C183" s="47">
        <v>0.47152777777777777</v>
      </c>
      <c r="D183" s="14"/>
      <c r="E183" s="14"/>
      <c r="F183" s="15"/>
      <c r="G183" s="8">
        <v>-9.92</v>
      </c>
      <c r="H183" s="8">
        <v>0.96</v>
      </c>
      <c r="I183" s="8">
        <v>348.04</v>
      </c>
      <c r="J183" s="9">
        <v>946</v>
      </c>
      <c r="K183" s="33">
        <v>23</v>
      </c>
      <c r="L183" s="9">
        <v>17</v>
      </c>
      <c r="M183" s="29"/>
      <c r="P183" s="29"/>
      <c r="S183" s="51"/>
      <c r="T183" s="5">
        <f t="shared" si="27"/>
        <v>346.76400000000001</v>
      </c>
      <c r="U183" s="5" t="b">
        <f t="shared" si="28"/>
        <v>1</v>
      </c>
      <c r="V183" s="5">
        <f t="shared" si="36"/>
        <v>-13.23599999999999</v>
      </c>
      <c r="W183" s="5">
        <f t="shared" si="29"/>
        <v>-12.68631006346326</v>
      </c>
      <c r="X183" s="1">
        <f t="shared" si="30"/>
        <v>11.31368993653674</v>
      </c>
      <c r="Z183" s="1">
        <f t="shared" si="37"/>
        <v>11</v>
      </c>
      <c r="AA183" s="1">
        <f t="shared" si="38"/>
        <v>19</v>
      </c>
      <c r="AB183" s="36">
        <f t="shared" si="33"/>
        <v>45092</v>
      </c>
      <c r="AC183" s="33">
        <f t="shared" si="34"/>
        <v>23</v>
      </c>
      <c r="AD183" s="9">
        <f t="shared" si="35"/>
        <v>17</v>
      </c>
      <c r="AE183" s="1">
        <f>SIGN(AC183)*(ABS(AC183)*60+AD183)+(AC183=0)*AD183</f>
        <v>1397</v>
      </c>
      <c r="AG183" s="1">
        <f>AF185-AF180</f>
        <v>-10</v>
      </c>
    </row>
    <row r="184" spans="1:33" ht="15" customHeight="1" x14ac:dyDescent="0.2">
      <c r="A184" s="3">
        <f t="shared" si="31"/>
        <v>45093</v>
      </c>
      <c r="B184" s="6">
        <f t="shared" si="32"/>
        <v>45093</v>
      </c>
      <c r="C184" s="46"/>
      <c r="D184" s="14"/>
      <c r="E184" s="14"/>
      <c r="F184" s="15"/>
      <c r="G184" s="8">
        <f>G183+0.01*(0.2*P185-0.04*(Q187+Q182))</f>
        <v>-9.492799999999999</v>
      </c>
      <c r="H184" s="8">
        <f>H183+0.01*(0.2*M185-0.04*(N187+N182))</f>
        <v>1.0788</v>
      </c>
      <c r="I184" s="8">
        <f>I183+0.2*((I188-I183)-360*(I188-I183&gt;0))+(I183+0.2*((I188-I183)-360*(I188-I183&gt;0))&lt;0)*360</f>
        <v>334.80400000000003</v>
      </c>
      <c r="J184" s="9">
        <f>J183+0.2*(J188-J183)</f>
        <v>946</v>
      </c>
      <c r="K184" s="33">
        <v>23</v>
      </c>
      <c r="L184" s="9">
        <v>20</v>
      </c>
      <c r="M184" s="29"/>
      <c r="O184" s="2">
        <f>N187-N182</f>
        <v>-2.8421709430404007E-14</v>
      </c>
      <c r="P184" s="29"/>
      <c r="R184" s="2">
        <f>Q187-Q182</f>
        <v>-5.6843418860808015E-14</v>
      </c>
      <c r="S184" s="51"/>
      <c r="T184" s="5">
        <f t="shared" si="27"/>
        <v>-13.23599999999999</v>
      </c>
      <c r="U184" s="5" t="b">
        <f t="shared" si="28"/>
        <v>0</v>
      </c>
      <c r="V184" s="5">
        <f t="shared" si="36"/>
        <v>0</v>
      </c>
      <c r="W184" s="5" t="e">
        <f t="shared" si="29"/>
        <v>#DIV/0!</v>
      </c>
      <c r="X184" s="1" t="e">
        <f t="shared" si="30"/>
        <v>#DIV/0!</v>
      </c>
      <c r="Z184" s="1" t="e">
        <f t="shared" si="37"/>
        <v>#DIV/0!</v>
      </c>
      <c r="AA184" s="1" t="e">
        <f t="shared" si="38"/>
        <v>#DIV/0!</v>
      </c>
      <c r="AB184" s="36">
        <f t="shared" si="33"/>
        <v>45093</v>
      </c>
      <c r="AC184" s="33">
        <f t="shared" si="34"/>
        <v>23</v>
      </c>
      <c r="AD184" s="9">
        <f t="shared" si="35"/>
        <v>20</v>
      </c>
      <c r="AE184" s="9">
        <f>AE183+(0.2*AF185-0.04*(AG188+AG183))</f>
        <v>1399.64</v>
      </c>
    </row>
    <row r="185" spans="1:33" ht="15" customHeight="1" x14ac:dyDescent="0.2">
      <c r="A185" s="3">
        <f t="shared" si="31"/>
        <v>45094</v>
      </c>
      <c r="B185" s="6">
        <f t="shared" si="32"/>
        <v>45094</v>
      </c>
      <c r="C185" s="46"/>
      <c r="D185" s="14"/>
      <c r="E185" s="14"/>
      <c r="F185" s="15"/>
      <c r="G185" s="8">
        <f>G183+0.01*(0.4*P185-0.06*(Q187+Q182))</f>
        <v>-9.0632000000000001</v>
      </c>
      <c r="H185" s="8">
        <f>H183+0.01*(0.4*M185-0.06*(N187+N182))</f>
        <v>1.1972</v>
      </c>
      <c r="I185" s="8">
        <f>I183+0.4*((I188-I183)-360*(I188-I183&gt;0))+(I183+0.4*((I188-I183)-360*(I188-I183&gt;0))&lt;0)*360</f>
        <v>321.56800000000004</v>
      </c>
      <c r="J185" s="9">
        <f>J183+0.4*(J188-J183)</f>
        <v>946</v>
      </c>
      <c r="K185" s="33">
        <v>23</v>
      </c>
      <c r="L185" s="9">
        <v>22</v>
      </c>
      <c r="M185" s="29">
        <f>(H188-H183)*100</f>
        <v>59.000000000000007</v>
      </c>
      <c r="P185" s="29">
        <f>100*(G188-G183)</f>
        <v>216</v>
      </c>
      <c r="S185" s="50">
        <f>((I188-I183)*100-36000*(I188-I183&gt;0))</f>
        <v>-6618.0000000000009</v>
      </c>
      <c r="T185" s="5">
        <f t="shared" si="27"/>
        <v>-13.23599999999999</v>
      </c>
      <c r="U185" s="5" t="b">
        <f t="shared" si="28"/>
        <v>0</v>
      </c>
      <c r="V185" s="5">
        <f t="shared" si="36"/>
        <v>0</v>
      </c>
      <c r="W185" s="5" t="e">
        <f t="shared" si="29"/>
        <v>#DIV/0!</v>
      </c>
      <c r="X185" s="1" t="e">
        <f t="shared" si="30"/>
        <v>#DIV/0!</v>
      </c>
      <c r="Z185" s="1" t="e">
        <f t="shared" si="37"/>
        <v>#DIV/0!</v>
      </c>
      <c r="AA185" s="1" t="e">
        <f t="shared" si="38"/>
        <v>#DIV/0!</v>
      </c>
      <c r="AB185" s="36">
        <f t="shared" si="33"/>
        <v>45094</v>
      </c>
      <c r="AC185" s="33">
        <f t="shared" si="34"/>
        <v>23</v>
      </c>
      <c r="AD185" s="9">
        <f t="shared" si="35"/>
        <v>22</v>
      </c>
      <c r="AE185" s="9">
        <f>AE183+(0.4*AF185-0.06*(AG188+AG183))</f>
        <v>1401.86</v>
      </c>
      <c r="AF185" s="1">
        <f>AE188-AE183</f>
        <v>9</v>
      </c>
    </row>
    <row r="186" spans="1:33" ht="15" customHeight="1" x14ac:dyDescent="0.2">
      <c r="A186" s="3">
        <f t="shared" si="31"/>
        <v>45095</v>
      </c>
      <c r="B186" s="6">
        <f t="shared" si="32"/>
        <v>45095</v>
      </c>
      <c r="C186" s="46"/>
      <c r="D186" s="14"/>
      <c r="E186" s="14"/>
      <c r="F186" s="15"/>
      <c r="G186" s="8">
        <f>G183+0.01*(0.6*P185-0.06*(Q187+Q182))</f>
        <v>-8.6311999999999998</v>
      </c>
      <c r="H186" s="8">
        <f>H183+0.01*(0.6*M185-0.06*(N187+N182))</f>
        <v>1.3151999999999999</v>
      </c>
      <c r="I186" s="8">
        <f>I183+0.6*((I188-I183)-360*(I188-I183&gt;0))+(I183+0.6*((I188-I183)-360*(I188-I183&gt;0))&lt;0)*360</f>
        <v>308.33199999999999</v>
      </c>
      <c r="J186" s="9">
        <f>J183+0.6*(J188-J183)</f>
        <v>946</v>
      </c>
      <c r="K186" s="33">
        <v>23</v>
      </c>
      <c r="L186" s="9">
        <v>24</v>
      </c>
      <c r="M186" s="29"/>
      <c r="P186" s="29"/>
      <c r="S186" s="51"/>
      <c r="T186" s="5">
        <f t="shared" si="27"/>
        <v>-13.236000000000047</v>
      </c>
      <c r="U186" s="5" t="b">
        <f t="shared" si="28"/>
        <v>0</v>
      </c>
      <c r="V186" s="5">
        <f t="shared" si="36"/>
        <v>0</v>
      </c>
      <c r="W186" s="5" t="e">
        <f t="shared" si="29"/>
        <v>#DIV/0!</v>
      </c>
      <c r="X186" s="1" t="e">
        <f t="shared" si="30"/>
        <v>#DIV/0!</v>
      </c>
      <c r="Z186" s="1" t="e">
        <f t="shared" si="37"/>
        <v>#DIV/0!</v>
      </c>
      <c r="AA186" s="1" t="e">
        <f t="shared" si="38"/>
        <v>#DIV/0!</v>
      </c>
      <c r="AB186" s="36">
        <f t="shared" si="33"/>
        <v>45095</v>
      </c>
      <c r="AC186" s="33">
        <f t="shared" si="34"/>
        <v>23</v>
      </c>
      <c r="AD186" s="9">
        <f t="shared" si="35"/>
        <v>24</v>
      </c>
      <c r="AE186" s="9">
        <f>AE183+(0.6*AF185-0.06*(AG188+AG183))</f>
        <v>1403.66</v>
      </c>
    </row>
    <row r="187" spans="1:33" ht="15" customHeight="1" x14ac:dyDescent="0.2">
      <c r="A187" s="3">
        <f t="shared" si="31"/>
        <v>45096</v>
      </c>
      <c r="B187" s="6">
        <f t="shared" si="32"/>
        <v>45096</v>
      </c>
      <c r="C187" s="46"/>
      <c r="D187" s="14"/>
      <c r="E187" s="14"/>
      <c r="F187" s="15"/>
      <c r="G187" s="8">
        <f>G183+0.01*(0.8*P185-0.04*(Q187+Q182))</f>
        <v>-8.1967999999999996</v>
      </c>
      <c r="H187" s="8">
        <f>H183+0.01*(0.8*M185-0.04*(N187+N182))</f>
        <v>1.4328000000000001</v>
      </c>
      <c r="I187" s="8">
        <f>I183+0.8*((I188-I183)-360*(I188-I183&gt;0))+(I183+0.8*((I188-I183)-360*(I188-I183&gt;0))&lt;0)*360</f>
        <v>295.096</v>
      </c>
      <c r="J187" s="9">
        <f>J183+0.8*(J188-J183)</f>
        <v>946</v>
      </c>
      <c r="K187" s="33">
        <v>23</v>
      </c>
      <c r="L187" s="9">
        <v>25</v>
      </c>
      <c r="M187" s="29"/>
      <c r="N187" s="2">
        <f>M190-M185</f>
        <v>-1.0000000000000213</v>
      </c>
      <c r="P187" s="29"/>
      <c r="Q187" s="2">
        <f>P190-P185</f>
        <v>5.9999999999999716</v>
      </c>
      <c r="S187" s="51"/>
      <c r="T187" s="5">
        <f t="shared" si="27"/>
        <v>-13.23599999999999</v>
      </c>
      <c r="U187" s="5" t="b">
        <f t="shared" si="28"/>
        <v>0</v>
      </c>
      <c r="V187" s="5">
        <f t="shared" si="36"/>
        <v>0</v>
      </c>
      <c r="W187" s="5" t="e">
        <f t="shared" si="29"/>
        <v>#DIV/0!</v>
      </c>
      <c r="X187" s="1" t="e">
        <f t="shared" si="30"/>
        <v>#DIV/0!</v>
      </c>
      <c r="Z187" s="1" t="e">
        <f t="shared" si="37"/>
        <v>#DIV/0!</v>
      </c>
      <c r="AA187" s="1" t="e">
        <f t="shared" si="38"/>
        <v>#DIV/0!</v>
      </c>
      <c r="AB187" s="36">
        <f t="shared" si="33"/>
        <v>45096</v>
      </c>
      <c r="AC187" s="33">
        <f t="shared" si="34"/>
        <v>23</v>
      </c>
      <c r="AD187" s="9">
        <f t="shared" si="35"/>
        <v>25</v>
      </c>
      <c r="AE187" s="9">
        <f>AE183+(0.8*AF185-0.04*(AG188+AG183))</f>
        <v>1405.04</v>
      </c>
    </row>
    <row r="188" spans="1:33" ht="15" customHeight="1" x14ac:dyDescent="0.2">
      <c r="A188" s="18">
        <f t="shared" si="31"/>
        <v>45097</v>
      </c>
      <c r="B188" s="6">
        <f t="shared" si="32"/>
        <v>45097</v>
      </c>
      <c r="C188" s="46"/>
      <c r="D188" s="14"/>
      <c r="E188" s="14"/>
      <c r="F188" s="15"/>
      <c r="G188" s="8">
        <v>-7.76</v>
      </c>
      <c r="H188" s="8">
        <v>1.55</v>
      </c>
      <c r="I188" s="8">
        <v>281.86</v>
      </c>
      <c r="J188" s="9">
        <v>946</v>
      </c>
      <c r="K188" s="33">
        <v>23</v>
      </c>
      <c r="L188" s="9">
        <v>26</v>
      </c>
      <c r="M188" s="29"/>
      <c r="P188" s="29"/>
      <c r="S188" s="51"/>
      <c r="T188" s="5">
        <f t="shared" si="27"/>
        <v>-13.23599999999999</v>
      </c>
      <c r="U188" s="5" t="b">
        <f t="shared" si="28"/>
        <v>0</v>
      </c>
      <c r="V188" s="5">
        <f t="shared" si="36"/>
        <v>0</v>
      </c>
      <c r="W188" s="5" t="e">
        <f t="shared" si="29"/>
        <v>#DIV/0!</v>
      </c>
      <c r="X188" s="1" t="e">
        <f t="shared" si="30"/>
        <v>#DIV/0!</v>
      </c>
      <c r="Z188" s="1" t="e">
        <f t="shared" si="37"/>
        <v>#DIV/0!</v>
      </c>
      <c r="AA188" s="1" t="e">
        <f t="shared" si="38"/>
        <v>#DIV/0!</v>
      </c>
      <c r="AB188" s="36">
        <f t="shared" si="33"/>
        <v>45097</v>
      </c>
      <c r="AC188" s="33">
        <f t="shared" si="34"/>
        <v>23</v>
      </c>
      <c r="AD188" s="9">
        <f t="shared" si="35"/>
        <v>26</v>
      </c>
      <c r="AE188" s="1">
        <f>SIGN(AC188)*(ABS(AC188)*60+AD188)+(AC188=0)*AD188</f>
        <v>1406</v>
      </c>
      <c r="AG188" s="1">
        <f>AF190-AF185</f>
        <v>-11</v>
      </c>
    </row>
    <row r="189" spans="1:33" ht="15" customHeight="1" x14ac:dyDescent="0.2">
      <c r="A189" s="3">
        <f t="shared" si="31"/>
        <v>45098</v>
      </c>
      <c r="B189" s="6">
        <f t="shared" si="32"/>
        <v>45098</v>
      </c>
      <c r="C189" s="46"/>
      <c r="D189" s="14"/>
      <c r="E189" s="14"/>
      <c r="F189" s="15"/>
      <c r="G189" s="8">
        <f>G188+0.01*(0.2*P190-0.04*(Q192+Q187))</f>
        <v>-7.3199999999999994</v>
      </c>
      <c r="H189" s="8">
        <f>H188+0.01*(0.2*M190-0.04*(N192+N187))</f>
        <v>1.6668000000000001</v>
      </c>
      <c r="I189" s="8">
        <f>I188+0.2*((I193-I188)-360*(I193-I188&gt;0))+(I188+0.2*((I193-I188)-360*(I193-I188&gt;0))&lt;0)*360</f>
        <v>268.62400000000002</v>
      </c>
      <c r="J189" s="9">
        <f>J188+0.2*(J193-J188)</f>
        <v>946</v>
      </c>
      <c r="K189" s="33">
        <v>23</v>
      </c>
      <c r="L189" s="9">
        <v>26</v>
      </c>
      <c r="M189" s="29"/>
      <c r="O189" s="2">
        <f>N192-N187</f>
        <v>6.3948846218409017E-14</v>
      </c>
      <c r="P189" s="29"/>
      <c r="R189" s="2">
        <f>Q192-Q187</f>
        <v>-1.9999999999999147</v>
      </c>
      <c r="S189" s="51"/>
      <c r="T189" s="5">
        <f t="shared" si="27"/>
        <v>-13.23599999999999</v>
      </c>
      <c r="U189" s="5" t="b">
        <f t="shared" si="28"/>
        <v>0</v>
      </c>
      <c r="V189" s="5">
        <f t="shared" si="36"/>
        <v>0</v>
      </c>
      <c r="W189" s="5" t="e">
        <f t="shared" si="29"/>
        <v>#DIV/0!</v>
      </c>
      <c r="X189" s="1" t="e">
        <f t="shared" si="30"/>
        <v>#DIV/0!</v>
      </c>
      <c r="Z189" s="1" t="e">
        <f t="shared" si="37"/>
        <v>#DIV/0!</v>
      </c>
      <c r="AA189" s="1" t="e">
        <f t="shared" si="38"/>
        <v>#DIV/0!</v>
      </c>
      <c r="AB189" s="36">
        <f t="shared" si="33"/>
        <v>45098</v>
      </c>
      <c r="AC189" s="33">
        <f t="shared" si="34"/>
        <v>23</v>
      </c>
      <c r="AD189" s="9">
        <f t="shared" si="35"/>
        <v>26</v>
      </c>
      <c r="AE189" s="9">
        <f>AE188+(0.2*AF190-0.04*(AG193+AG188))</f>
        <v>1406.44</v>
      </c>
    </row>
    <row r="190" spans="1:33" ht="15" customHeight="1" x14ac:dyDescent="0.2">
      <c r="A190" s="3">
        <f t="shared" si="31"/>
        <v>45099</v>
      </c>
      <c r="B190" s="6">
        <f t="shared" si="32"/>
        <v>45099</v>
      </c>
      <c r="C190" s="46"/>
      <c r="D190" s="14"/>
      <c r="E190" s="14"/>
      <c r="F190" s="15"/>
      <c r="G190" s="8">
        <f>G188+0.01*(0.4*P190-0.06*(Q192+Q187))</f>
        <v>-6.8780000000000001</v>
      </c>
      <c r="H190" s="8">
        <f>H188+0.01*(0.4*M190-0.06*(N192+N187))</f>
        <v>1.7831999999999999</v>
      </c>
      <c r="I190" s="8">
        <f>I188+0.4*((I193-I188)-360*(I193-I188&gt;0))+(I188+0.4*((I193-I188)-360*(I193-I188&gt;0))&lt;0)*360</f>
        <v>255.38800000000001</v>
      </c>
      <c r="J190" s="9">
        <f>J188+0.4*(J193-J188)</f>
        <v>946</v>
      </c>
      <c r="K190" s="33">
        <v>23</v>
      </c>
      <c r="L190" s="9">
        <v>26</v>
      </c>
      <c r="M190" s="29">
        <f>(H193-H188)*100</f>
        <v>57.999999999999986</v>
      </c>
      <c r="P190" s="29">
        <f>100*(G193-G188)</f>
        <v>221.99999999999997</v>
      </c>
      <c r="S190" s="50">
        <f>((I193-I188)*100-36000*(I193-I188&gt;0))</f>
        <v>-6618.0000000000009</v>
      </c>
      <c r="T190" s="5">
        <f t="shared" si="27"/>
        <v>-13.236000000000018</v>
      </c>
      <c r="U190" s="5" t="b">
        <f t="shared" si="28"/>
        <v>0</v>
      </c>
      <c r="V190" s="5">
        <f t="shared" si="36"/>
        <v>0</v>
      </c>
      <c r="W190" s="5" t="e">
        <f t="shared" si="29"/>
        <v>#DIV/0!</v>
      </c>
      <c r="X190" s="1" t="e">
        <f t="shared" si="30"/>
        <v>#DIV/0!</v>
      </c>
      <c r="Z190" s="1" t="e">
        <f t="shared" si="37"/>
        <v>#DIV/0!</v>
      </c>
      <c r="AA190" s="1" t="e">
        <f t="shared" si="38"/>
        <v>#DIV/0!</v>
      </c>
      <c r="AB190" s="36">
        <f t="shared" si="33"/>
        <v>45099</v>
      </c>
      <c r="AC190" s="33">
        <f t="shared" si="34"/>
        <v>23</v>
      </c>
      <c r="AD190" s="9">
        <f t="shared" si="35"/>
        <v>26</v>
      </c>
      <c r="AE190" s="9">
        <f>AE188+(0.4*AF190-0.06*(AG193+AG188))</f>
        <v>1406.46</v>
      </c>
      <c r="AF190" s="1">
        <f>AE193-AE188</f>
        <v>-2</v>
      </c>
    </row>
    <row r="191" spans="1:33" ht="15" customHeight="1" x14ac:dyDescent="0.2">
      <c r="A191" s="3">
        <f t="shared" si="31"/>
        <v>45100</v>
      </c>
      <c r="B191" s="6">
        <f t="shared" si="32"/>
        <v>45100</v>
      </c>
      <c r="C191" s="46"/>
      <c r="D191" s="14"/>
      <c r="E191" s="14"/>
      <c r="F191" s="15"/>
      <c r="G191" s="8">
        <f>G188+0.01*(0.6*P190-0.06*(Q192+Q187))</f>
        <v>-6.4339999999999993</v>
      </c>
      <c r="H191" s="8">
        <f>H188+0.01*(0.6*M190-0.06*(N192+N187))</f>
        <v>1.8992</v>
      </c>
      <c r="I191" s="8">
        <f>I188+0.6*((I193-I188)-360*(I193-I188&gt;0))+(I188+0.6*((I193-I188)-360*(I193-I188&gt;0))&lt;0)*360</f>
        <v>242.15200000000002</v>
      </c>
      <c r="J191" s="9">
        <f>J188+0.6*(J193-J188)</f>
        <v>946</v>
      </c>
      <c r="K191" s="33">
        <v>23</v>
      </c>
      <c r="L191" s="9">
        <v>26</v>
      </c>
      <c r="M191" s="29"/>
      <c r="P191" s="29"/>
      <c r="S191" s="51"/>
      <c r="T191" s="5">
        <f t="shared" si="27"/>
        <v>-13.23599999999999</v>
      </c>
      <c r="U191" s="5" t="b">
        <f t="shared" si="28"/>
        <v>0</v>
      </c>
      <c r="V191" s="5">
        <f t="shared" si="36"/>
        <v>0</v>
      </c>
      <c r="W191" s="5" t="e">
        <f t="shared" si="29"/>
        <v>#DIV/0!</v>
      </c>
      <c r="X191" s="1" t="e">
        <f t="shared" si="30"/>
        <v>#DIV/0!</v>
      </c>
      <c r="Z191" s="1" t="e">
        <f t="shared" si="37"/>
        <v>#DIV/0!</v>
      </c>
      <c r="AA191" s="1" t="e">
        <f t="shared" si="38"/>
        <v>#DIV/0!</v>
      </c>
      <c r="AB191" s="36">
        <f t="shared" si="33"/>
        <v>45100</v>
      </c>
      <c r="AC191" s="33">
        <f t="shared" si="34"/>
        <v>23</v>
      </c>
      <c r="AD191" s="9">
        <f t="shared" si="35"/>
        <v>26</v>
      </c>
      <c r="AE191" s="9">
        <f>AE188+(0.6*AF190-0.06*(AG193+AG188))</f>
        <v>1406.06</v>
      </c>
    </row>
    <row r="192" spans="1:33" ht="15" customHeight="1" x14ac:dyDescent="0.2">
      <c r="A192" s="3">
        <f t="shared" si="31"/>
        <v>45101</v>
      </c>
      <c r="B192" s="6">
        <f t="shared" si="32"/>
        <v>45101</v>
      </c>
      <c r="C192" s="46"/>
      <c r="D192" s="14"/>
      <c r="E192" s="14"/>
      <c r="F192" s="15"/>
      <c r="G192" s="8">
        <f>G188+0.01*(0.8*P190-0.04*(Q192+Q187))</f>
        <v>-5.9879999999999995</v>
      </c>
      <c r="H192" s="8">
        <f>H188+0.01*(0.8*M190-0.04*(N192+N187))</f>
        <v>2.0148000000000001</v>
      </c>
      <c r="I192" s="8">
        <f>I188+0.8*((I193-I188)-360*(I193-I188&gt;0))+(I188+0.8*((I193-I188)-360*(I193-I188&gt;0))&lt;0)*360</f>
        <v>228.916</v>
      </c>
      <c r="J192" s="9">
        <f>J188+0.8*(J193-J188)</f>
        <v>946</v>
      </c>
      <c r="K192" s="33">
        <v>23</v>
      </c>
      <c r="L192" s="9">
        <v>25</v>
      </c>
      <c r="M192" s="29"/>
      <c r="N192" s="2">
        <f>M195-M190</f>
        <v>-0.99999999999995737</v>
      </c>
      <c r="P192" s="29"/>
      <c r="Q192" s="2">
        <f>P195-P190</f>
        <v>4.0000000000000568</v>
      </c>
      <c r="S192" s="51"/>
      <c r="T192" s="5">
        <f t="shared" si="27"/>
        <v>-13.236000000000018</v>
      </c>
      <c r="U192" s="5" t="b">
        <f t="shared" si="28"/>
        <v>0</v>
      </c>
      <c r="V192" s="5">
        <f t="shared" si="36"/>
        <v>0</v>
      </c>
      <c r="W192" s="5" t="e">
        <f t="shared" si="29"/>
        <v>#DIV/0!</v>
      </c>
      <c r="X192" s="1" t="e">
        <f t="shared" si="30"/>
        <v>#DIV/0!</v>
      </c>
      <c r="Z192" s="1" t="e">
        <f t="shared" si="37"/>
        <v>#DIV/0!</v>
      </c>
      <c r="AA192" s="1" t="e">
        <f t="shared" si="38"/>
        <v>#DIV/0!</v>
      </c>
      <c r="AB192" s="36">
        <f t="shared" si="33"/>
        <v>45101</v>
      </c>
      <c r="AC192" s="33">
        <f t="shared" si="34"/>
        <v>23</v>
      </c>
      <c r="AD192" s="9">
        <f t="shared" si="35"/>
        <v>25</v>
      </c>
      <c r="AE192" s="9">
        <f>AE188+(0.8*AF190-0.04*(AG193+AG188))</f>
        <v>1405.24</v>
      </c>
    </row>
    <row r="193" spans="1:33" ht="15" customHeight="1" x14ac:dyDescent="0.2">
      <c r="A193" s="18">
        <f t="shared" si="31"/>
        <v>45102</v>
      </c>
      <c r="B193" s="6">
        <f t="shared" si="32"/>
        <v>45102</v>
      </c>
      <c r="C193" s="47"/>
      <c r="D193" s="14"/>
      <c r="E193" s="14"/>
      <c r="F193" s="15"/>
      <c r="G193" s="8">
        <v>-5.54</v>
      </c>
      <c r="H193" s="8">
        <v>2.13</v>
      </c>
      <c r="I193" s="8">
        <v>215.68</v>
      </c>
      <c r="J193" s="9">
        <v>946</v>
      </c>
      <c r="K193" s="33">
        <v>23</v>
      </c>
      <c r="L193" s="9">
        <v>24</v>
      </c>
      <c r="M193" s="29"/>
      <c r="P193" s="29"/>
      <c r="S193" s="51"/>
      <c r="T193" s="5">
        <f t="shared" si="27"/>
        <v>-13.23599999999999</v>
      </c>
      <c r="U193" s="5" t="b">
        <f t="shared" si="28"/>
        <v>0</v>
      </c>
      <c r="V193" s="5">
        <f t="shared" si="36"/>
        <v>0</v>
      </c>
      <c r="W193" s="5" t="e">
        <f t="shared" si="29"/>
        <v>#DIV/0!</v>
      </c>
      <c r="X193" s="1" t="e">
        <f t="shared" si="30"/>
        <v>#DIV/0!</v>
      </c>
      <c r="Z193" s="1" t="e">
        <f t="shared" si="37"/>
        <v>#DIV/0!</v>
      </c>
      <c r="AA193" s="1" t="e">
        <f t="shared" si="38"/>
        <v>#DIV/0!</v>
      </c>
      <c r="AB193" s="36">
        <f t="shared" si="33"/>
        <v>45102</v>
      </c>
      <c r="AC193" s="33">
        <f t="shared" si="34"/>
        <v>23</v>
      </c>
      <c r="AD193" s="9">
        <f t="shared" si="35"/>
        <v>24</v>
      </c>
      <c r="AE193" s="1">
        <f>SIGN(AC193)*(ABS(AC193)*60+AD193)+(AC193=0)*AD193</f>
        <v>1404</v>
      </c>
      <c r="AG193" s="1">
        <f>AF195-AF190</f>
        <v>-10</v>
      </c>
    </row>
    <row r="194" spans="1:33" ht="15" customHeight="1" x14ac:dyDescent="0.2">
      <c r="A194" s="3">
        <f t="shared" si="31"/>
        <v>45103</v>
      </c>
      <c r="B194" s="6">
        <f t="shared" si="32"/>
        <v>45103</v>
      </c>
      <c r="C194" s="46"/>
      <c r="D194" s="14"/>
      <c r="E194" s="14"/>
      <c r="F194" s="15"/>
      <c r="G194" s="8">
        <f>G193+0.01*(0.2*P195-0.04*(Q197+Q192))</f>
        <v>-5.0895999999999999</v>
      </c>
      <c r="H194" s="8">
        <f>H193+0.01*(0.2*M195-0.04*(N197+N192))</f>
        <v>2.2452000000000001</v>
      </c>
      <c r="I194" s="8">
        <f>I193+0.2*((I198-I193)-360*(I198-I193&gt;0))+(I193+0.2*((I198-I193)-360*(I198-I193&gt;0))&lt;0)*360</f>
        <v>202.44200000000001</v>
      </c>
      <c r="J194" s="9">
        <f>J193+0.2*(J198-J193)</f>
        <v>945.8</v>
      </c>
      <c r="K194" s="33">
        <v>23</v>
      </c>
      <c r="L194" s="9">
        <v>22</v>
      </c>
      <c r="M194" s="29"/>
      <c r="O194" s="2">
        <f>N197-N192</f>
        <v>-1.0000000000000853</v>
      </c>
      <c r="P194" s="29"/>
      <c r="R194" s="2">
        <f>Q197-Q192</f>
        <v>-4.0000000000000568</v>
      </c>
      <c r="S194" s="51"/>
      <c r="T194" s="5">
        <f t="shared" si="27"/>
        <v>-13.238</v>
      </c>
      <c r="U194" s="5" t="b">
        <f t="shared" si="28"/>
        <v>0</v>
      </c>
      <c r="V194" s="5">
        <f t="shared" si="36"/>
        <v>0</v>
      </c>
      <c r="W194" s="5" t="e">
        <f t="shared" si="29"/>
        <v>#DIV/0!</v>
      </c>
      <c r="X194" s="1" t="e">
        <f t="shared" si="30"/>
        <v>#DIV/0!</v>
      </c>
      <c r="Z194" s="1" t="e">
        <f t="shared" si="37"/>
        <v>#DIV/0!</v>
      </c>
      <c r="AA194" s="1" t="e">
        <f t="shared" si="38"/>
        <v>#DIV/0!</v>
      </c>
      <c r="AB194" s="36">
        <f t="shared" si="33"/>
        <v>45103</v>
      </c>
      <c r="AC194" s="33">
        <f t="shared" si="34"/>
        <v>23</v>
      </c>
      <c r="AD194" s="9">
        <f t="shared" si="35"/>
        <v>22</v>
      </c>
      <c r="AE194" s="9">
        <f>AE193+(0.2*AF195-0.04*(AG198+AG193))</f>
        <v>1402.4</v>
      </c>
    </row>
    <row r="195" spans="1:33" ht="15" customHeight="1" x14ac:dyDescent="0.2">
      <c r="A195" s="3">
        <f t="shared" si="31"/>
        <v>45104</v>
      </c>
      <c r="B195" s="6">
        <f t="shared" si="32"/>
        <v>45104</v>
      </c>
      <c r="C195" s="46"/>
      <c r="D195" s="14"/>
      <c r="E195" s="14"/>
      <c r="F195" s="15"/>
      <c r="G195" s="8">
        <f>G193+0.01*(0.4*P195-0.06*(Q197+Q192))</f>
        <v>-4.6383999999999999</v>
      </c>
      <c r="H195" s="8">
        <f>H193+0.01*(0.4*M195-0.06*(N197+N192))</f>
        <v>2.3597999999999999</v>
      </c>
      <c r="I195" s="8">
        <f>I193+0.4*((I198-I193)-360*(I198-I193&gt;0))+(I193+0.4*((I198-I193)-360*(I198-I193&gt;0))&lt;0)*360</f>
        <v>189.20400000000001</v>
      </c>
      <c r="J195" s="9">
        <f>J193+0.4*(J198-J193)</f>
        <v>945.6</v>
      </c>
      <c r="K195" s="33">
        <v>23</v>
      </c>
      <c r="L195" s="9">
        <v>20</v>
      </c>
      <c r="M195" s="29">
        <f>(H198-H193)*100</f>
        <v>57.000000000000028</v>
      </c>
      <c r="P195" s="29">
        <f>100*(G198-G193)</f>
        <v>226.00000000000003</v>
      </c>
      <c r="S195" s="50">
        <f>((I198-I193)*100-36000*(I198-I193&gt;0))</f>
        <v>-6619</v>
      </c>
      <c r="T195" s="5">
        <f t="shared" ref="T195:T258" si="39">I195-I194</f>
        <v>-13.238</v>
      </c>
      <c r="U195" s="5" t="b">
        <f t="shared" ref="U195:U258" si="40">(I195-I194&gt;0)</f>
        <v>0</v>
      </c>
      <c r="V195" s="5">
        <f t="shared" si="36"/>
        <v>0</v>
      </c>
      <c r="W195" s="5" t="e">
        <f t="shared" ref="W195:W258" si="41">-((I195-360)/V195*24-9)</f>
        <v>#DIV/0!</v>
      </c>
      <c r="X195" s="1" t="e">
        <f t="shared" si="30"/>
        <v>#DIV/0!</v>
      </c>
      <c r="Z195" s="1" t="e">
        <f t="shared" si="37"/>
        <v>#DIV/0!</v>
      </c>
      <c r="AA195" s="1" t="e">
        <f t="shared" si="38"/>
        <v>#DIV/0!</v>
      </c>
      <c r="AB195" s="36">
        <f t="shared" si="33"/>
        <v>45104</v>
      </c>
      <c r="AC195" s="33">
        <f t="shared" si="34"/>
        <v>23</v>
      </c>
      <c r="AD195" s="9">
        <f t="shared" si="35"/>
        <v>20</v>
      </c>
      <c r="AE195" s="9">
        <f>AE193+(0.4*AF195-0.06*(AG198+AG193))</f>
        <v>1400.4</v>
      </c>
      <c r="AF195" s="1">
        <f>AE198-AE193</f>
        <v>-12</v>
      </c>
    </row>
    <row r="196" spans="1:33" ht="15" customHeight="1" x14ac:dyDescent="0.2">
      <c r="A196" s="3">
        <f t="shared" si="31"/>
        <v>45105</v>
      </c>
      <c r="B196" s="6">
        <f t="shared" si="32"/>
        <v>45105</v>
      </c>
      <c r="C196" s="46"/>
      <c r="D196" s="14"/>
      <c r="E196" s="14"/>
      <c r="F196" s="15"/>
      <c r="G196" s="8">
        <f>G193+0.01*(0.6*P195-0.06*(Q197+Q192))</f>
        <v>-4.1863999999999999</v>
      </c>
      <c r="H196" s="8">
        <f>H193+0.01*(0.6*M195-0.06*(N197+N192))</f>
        <v>2.4738000000000002</v>
      </c>
      <c r="I196" s="8">
        <f>I193+0.6*((I198-I193)-360*(I198-I193&gt;0))+(I193+0.6*((I198-I193)-360*(I198-I193&gt;0))&lt;0)*360</f>
        <v>175.96600000000001</v>
      </c>
      <c r="J196" s="9">
        <f>J193+0.6*(J198-J193)</f>
        <v>945.4</v>
      </c>
      <c r="K196" s="33">
        <v>23</v>
      </c>
      <c r="L196" s="9">
        <v>18</v>
      </c>
      <c r="M196" s="29"/>
      <c r="P196" s="29"/>
      <c r="S196" s="51"/>
      <c r="T196" s="5">
        <f t="shared" si="39"/>
        <v>-13.238</v>
      </c>
      <c r="U196" s="5" t="b">
        <f t="shared" si="40"/>
        <v>0</v>
      </c>
      <c r="V196" s="5">
        <f t="shared" si="36"/>
        <v>0</v>
      </c>
      <c r="W196" s="5" t="e">
        <f t="shared" si="41"/>
        <v>#DIV/0!</v>
      </c>
      <c r="X196" s="1" t="e">
        <f t="shared" ref="X196:X259" si="42">(W196&lt;0)*(W196+24)+(W196&gt;=0)*W196</f>
        <v>#DIV/0!</v>
      </c>
      <c r="Z196" s="1" t="e">
        <f t="shared" si="37"/>
        <v>#DIV/0!</v>
      </c>
      <c r="AA196" s="1" t="e">
        <f t="shared" si="38"/>
        <v>#DIV/0!</v>
      </c>
      <c r="AB196" s="36">
        <f t="shared" si="33"/>
        <v>45105</v>
      </c>
      <c r="AC196" s="33">
        <f t="shared" si="34"/>
        <v>23</v>
      </c>
      <c r="AD196" s="9">
        <f t="shared" si="35"/>
        <v>18</v>
      </c>
      <c r="AE196" s="9">
        <f>AE193+(0.6*AF195-0.06*(AG198+AG193))</f>
        <v>1398</v>
      </c>
    </row>
    <row r="197" spans="1:33" ht="15" customHeight="1" x14ac:dyDescent="0.2">
      <c r="A197" s="3">
        <f t="shared" ref="A197:A260" si="43">A196+1</f>
        <v>45106</v>
      </c>
      <c r="B197" s="6">
        <f t="shared" ref="B197:B260" si="44">A196+1</f>
        <v>45106</v>
      </c>
      <c r="C197" s="46"/>
      <c r="D197" s="14"/>
      <c r="E197" s="14"/>
      <c r="F197" s="15"/>
      <c r="G197" s="8">
        <f>G193+0.01*(0.8*P195-0.04*(Q197+Q192))</f>
        <v>-3.7335999999999996</v>
      </c>
      <c r="H197" s="8">
        <f>H193+0.01*(0.8*M195-0.04*(N197+N192))</f>
        <v>2.5872000000000002</v>
      </c>
      <c r="I197" s="8">
        <f>I193+0.8*((I198-I193)-360*(I198-I193&gt;0))+(I193+0.8*((I198-I193)-360*(I198-I193&gt;0))&lt;0)*360</f>
        <v>162.72800000000001</v>
      </c>
      <c r="J197" s="9">
        <f>J193+0.8*(J198-J193)</f>
        <v>945.2</v>
      </c>
      <c r="K197" s="33">
        <v>23</v>
      </c>
      <c r="L197" s="9">
        <v>15</v>
      </c>
      <c r="M197" s="29"/>
      <c r="N197" s="2">
        <f>M200-M195</f>
        <v>-2.0000000000000426</v>
      </c>
      <c r="P197" s="29"/>
      <c r="Q197" s="2">
        <f>P200-P195</f>
        <v>0</v>
      </c>
      <c r="S197" s="51"/>
      <c r="T197" s="5">
        <f t="shared" si="39"/>
        <v>-13.238</v>
      </c>
      <c r="U197" s="5" t="b">
        <f t="shared" si="40"/>
        <v>0</v>
      </c>
      <c r="V197" s="5">
        <f t="shared" si="36"/>
        <v>0</v>
      </c>
      <c r="W197" s="5" t="e">
        <f t="shared" si="41"/>
        <v>#DIV/0!</v>
      </c>
      <c r="X197" s="1" t="e">
        <f t="shared" si="42"/>
        <v>#DIV/0!</v>
      </c>
      <c r="Z197" s="1" t="e">
        <f t="shared" si="37"/>
        <v>#DIV/0!</v>
      </c>
      <c r="AA197" s="1" t="e">
        <f t="shared" si="38"/>
        <v>#DIV/0!</v>
      </c>
      <c r="AB197" s="36">
        <f t="shared" ref="AB197:AB260" si="45">AB196+1</f>
        <v>45106</v>
      </c>
      <c r="AC197" s="33">
        <f t="shared" si="34"/>
        <v>23</v>
      </c>
      <c r="AD197" s="9">
        <f t="shared" si="35"/>
        <v>15</v>
      </c>
      <c r="AE197" s="9">
        <f>AE193+(0.8*AF195-0.04*(AG198+AG193))</f>
        <v>1395.2</v>
      </c>
    </row>
    <row r="198" spans="1:33" ht="15" customHeight="1" x14ac:dyDescent="0.2">
      <c r="A198" s="18">
        <f t="shared" si="43"/>
        <v>45107</v>
      </c>
      <c r="B198" s="6">
        <f t="shared" si="44"/>
        <v>45107</v>
      </c>
      <c r="C198" s="46"/>
      <c r="D198" s="14"/>
      <c r="E198" s="14"/>
      <c r="F198" s="15"/>
      <c r="G198" s="8">
        <v>-3.28</v>
      </c>
      <c r="H198" s="8">
        <v>2.7</v>
      </c>
      <c r="I198" s="8">
        <v>149.49</v>
      </c>
      <c r="J198" s="9">
        <v>945</v>
      </c>
      <c r="K198" s="33">
        <v>23</v>
      </c>
      <c r="L198" s="9">
        <v>12</v>
      </c>
      <c r="M198" s="29"/>
      <c r="P198" s="29"/>
      <c r="S198" s="51"/>
      <c r="T198" s="5">
        <f t="shared" si="39"/>
        <v>-13.238</v>
      </c>
      <c r="U198" s="5" t="b">
        <f t="shared" si="40"/>
        <v>0</v>
      </c>
      <c r="V198" s="5">
        <f t="shared" si="36"/>
        <v>0</v>
      </c>
      <c r="W198" s="5" t="e">
        <f t="shared" si="41"/>
        <v>#DIV/0!</v>
      </c>
      <c r="X198" s="1" t="e">
        <f t="shared" si="42"/>
        <v>#DIV/0!</v>
      </c>
      <c r="Z198" s="1" t="e">
        <f t="shared" si="37"/>
        <v>#DIV/0!</v>
      </c>
      <c r="AA198" s="1" t="e">
        <f t="shared" si="38"/>
        <v>#DIV/0!</v>
      </c>
      <c r="AB198" s="36">
        <f t="shared" si="45"/>
        <v>45107</v>
      </c>
      <c r="AC198" s="33">
        <f t="shared" si="34"/>
        <v>23</v>
      </c>
      <c r="AD198" s="9">
        <f t="shared" si="35"/>
        <v>12</v>
      </c>
      <c r="AE198" s="1">
        <f>SIGN(AC198)*(ABS(AC198)*60+AD198)+(AC198=0)*AD198</f>
        <v>1392</v>
      </c>
      <c r="AG198" s="1">
        <f>AF200-AF195</f>
        <v>-10</v>
      </c>
    </row>
    <row r="199" spans="1:33" ht="15" customHeight="1" x14ac:dyDescent="0.2">
      <c r="A199" s="3">
        <f t="shared" si="43"/>
        <v>45108</v>
      </c>
      <c r="B199" s="6">
        <f t="shared" si="44"/>
        <v>45108</v>
      </c>
      <c r="C199" s="46"/>
      <c r="D199" s="14"/>
      <c r="E199" s="14"/>
      <c r="F199" s="15"/>
      <c r="G199" s="8">
        <f>G198+0.01*(0.2*P200-0.04*(Q202+Q197))</f>
        <v>-2.8279999999999998</v>
      </c>
      <c r="H199" s="8">
        <f>H198+0.01*(0.2*M200-0.04*(N202+N197))</f>
        <v>2.8116000000000003</v>
      </c>
      <c r="I199" s="8">
        <f>I198+0.2*((I203-I198)-360*(I203-I198&gt;0))+(I198+0.2*((I203-I198)-360*(I203-I198&gt;0))&lt;0)*360</f>
        <v>136.25400000000002</v>
      </c>
      <c r="J199" s="9">
        <f>J198+0.2*(J203-J198)</f>
        <v>945</v>
      </c>
      <c r="K199" s="33">
        <v>23</v>
      </c>
      <c r="L199" s="9">
        <v>8</v>
      </c>
      <c r="M199" s="29"/>
      <c r="O199" s="2">
        <f>N202-N197</f>
        <v>3.5527136788005009E-14</v>
      </c>
      <c r="P199" s="29"/>
      <c r="R199" s="2">
        <f>Q202-Q197</f>
        <v>0</v>
      </c>
      <c r="S199" s="51"/>
      <c r="T199" s="5">
        <f t="shared" si="39"/>
        <v>-13.23599999999999</v>
      </c>
      <c r="U199" s="5" t="b">
        <f t="shared" si="40"/>
        <v>0</v>
      </c>
      <c r="V199" s="5">
        <f t="shared" si="36"/>
        <v>0</v>
      </c>
      <c r="W199" s="5" t="e">
        <f t="shared" si="41"/>
        <v>#DIV/0!</v>
      </c>
      <c r="X199" s="1" t="e">
        <f t="shared" si="42"/>
        <v>#DIV/0!</v>
      </c>
      <c r="Z199" s="1" t="e">
        <f t="shared" si="37"/>
        <v>#DIV/0!</v>
      </c>
      <c r="AA199" s="1" t="e">
        <f t="shared" si="38"/>
        <v>#DIV/0!</v>
      </c>
      <c r="AB199" s="36">
        <f t="shared" si="45"/>
        <v>45108</v>
      </c>
      <c r="AC199" s="33">
        <f t="shared" si="34"/>
        <v>23</v>
      </c>
      <c r="AD199" s="9">
        <f t="shared" si="35"/>
        <v>8</v>
      </c>
      <c r="AE199" s="9">
        <f>AE198+(0.2*AF200-0.04*(AG203+AG198))</f>
        <v>1388.44</v>
      </c>
    </row>
    <row r="200" spans="1:33" ht="15" customHeight="1" x14ac:dyDescent="0.2">
      <c r="A200" s="3">
        <f t="shared" si="43"/>
        <v>45109</v>
      </c>
      <c r="B200" s="6">
        <f t="shared" si="44"/>
        <v>45109</v>
      </c>
      <c r="C200" s="46"/>
      <c r="D200" s="14"/>
      <c r="E200" s="14"/>
      <c r="F200" s="15"/>
      <c r="G200" s="8">
        <f>G198+0.01*(0.4*P200-0.06*(Q202+Q197))</f>
        <v>-2.3759999999999999</v>
      </c>
      <c r="H200" s="8">
        <f>H198+0.01*(0.4*M200-0.06*(N202+N197))</f>
        <v>2.9224000000000001</v>
      </c>
      <c r="I200" s="8">
        <f>I198+0.4*((I203-I198)-360*(I203-I198&gt;0))+(I198+0.4*((I203-I198)-360*(I203-I198&gt;0))&lt;0)*360</f>
        <v>123.018</v>
      </c>
      <c r="J200" s="9">
        <f>J198+0.4*(J203-J198)</f>
        <v>945</v>
      </c>
      <c r="K200" s="33">
        <v>23</v>
      </c>
      <c r="L200" s="9">
        <v>4</v>
      </c>
      <c r="M200" s="29">
        <f>(H203-H198)*100</f>
        <v>54.999999999999986</v>
      </c>
      <c r="P200" s="29">
        <f>100*(G203-G198)</f>
        <v>225.99999999999997</v>
      </c>
      <c r="S200" s="50">
        <f>((I203-I198)*100-36000*(I203-I198&gt;0))</f>
        <v>-6618.0000000000009</v>
      </c>
      <c r="T200" s="5">
        <f t="shared" si="39"/>
        <v>-13.236000000000018</v>
      </c>
      <c r="U200" s="5" t="b">
        <f t="shared" si="40"/>
        <v>0</v>
      </c>
      <c r="V200" s="5">
        <f t="shared" si="36"/>
        <v>0</v>
      </c>
      <c r="W200" s="5" t="e">
        <f t="shared" si="41"/>
        <v>#DIV/0!</v>
      </c>
      <c r="X200" s="1" t="e">
        <f t="shared" si="42"/>
        <v>#DIV/0!</v>
      </c>
      <c r="Z200" s="1" t="e">
        <f t="shared" si="37"/>
        <v>#DIV/0!</v>
      </c>
      <c r="AA200" s="1" t="e">
        <f t="shared" si="38"/>
        <v>#DIV/0!</v>
      </c>
      <c r="AB200" s="36">
        <f t="shared" si="45"/>
        <v>45109</v>
      </c>
      <c r="AC200" s="33">
        <f t="shared" si="34"/>
        <v>23</v>
      </c>
      <c r="AD200" s="9">
        <f t="shared" si="35"/>
        <v>4</v>
      </c>
      <c r="AE200" s="9">
        <f>AE198+(0.4*AF200-0.06*(AG203+AG198))</f>
        <v>1384.46</v>
      </c>
      <c r="AF200" s="1">
        <f>AE203-AE198</f>
        <v>-22</v>
      </c>
    </row>
    <row r="201" spans="1:33" ht="15" customHeight="1" x14ac:dyDescent="0.2">
      <c r="A201" s="3">
        <f t="shared" si="43"/>
        <v>45110</v>
      </c>
      <c r="B201" s="6">
        <f t="shared" si="44"/>
        <v>45110</v>
      </c>
      <c r="C201" s="46"/>
      <c r="D201" s="14"/>
      <c r="E201" s="14"/>
      <c r="F201" s="15"/>
      <c r="G201" s="8">
        <f>G198+0.01*(0.6*P200-0.06*(Q202+Q197))</f>
        <v>-1.9240000000000002</v>
      </c>
      <c r="H201" s="8">
        <f>H198+0.01*(0.6*M200-0.06*(N202+N197))</f>
        <v>3.0324</v>
      </c>
      <c r="I201" s="8">
        <f>I198+0.6*((I203-I198)-360*(I203-I198&gt;0))+(I198+0.6*((I203-I198)-360*(I203-I198&gt;0))&lt;0)*360</f>
        <v>109.78200000000001</v>
      </c>
      <c r="J201" s="9">
        <f>J198+0.6*(J203-J198)</f>
        <v>945</v>
      </c>
      <c r="K201" s="33">
        <v>23</v>
      </c>
      <c r="L201" s="9">
        <v>0</v>
      </c>
      <c r="M201" s="29"/>
      <c r="P201" s="29"/>
      <c r="S201" s="51"/>
      <c r="T201" s="5">
        <f t="shared" si="39"/>
        <v>-13.23599999999999</v>
      </c>
      <c r="U201" s="5" t="b">
        <f t="shared" si="40"/>
        <v>0</v>
      </c>
      <c r="V201" s="5">
        <f t="shared" si="36"/>
        <v>0</v>
      </c>
      <c r="W201" s="5" t="e">
        <f t="shared" si="41"/>
        <v>#DIV/0!</v>
      </c>
      <c r="X201" s="1" t="e">
        <f t="shared" si="42"/>
        <v>#DIV/0!</v>
      </c>
      <c r="Z201" s="1" t="e">
        <f t="shared" si="37"/>
        <v>#DIV/0!</v>
      </c>
      <c r="AA201" s="1" t="e">
        <f t="shared" si="38"/>
        <v>#DIV/0!</v>
      </c>
      <c r="AB201" s="36">
        <f t="shared" si="45"/>
        <v>45110</v>
      </c>
      <c r="AC201" s="33">
        <f t="shared" ref="AC201:AC264" si="46">K201</f>
        <v>23</v>
      </c>
      <c r="AD201" s="39">
        <f t="shared" ref="AD201:AD264" si="47">L201</f>
        <v>0</v>
      </c>
      <c r="AE201" s="9">
        <f>AE198+(0.6*AF200-0.06*(AG203+AG198))</f>
        <v>1380.06</v>
      </c>
    </row>
    <row r="202" spans="1:33" ht="15" customHeight="1" x14ac:dyDescent="0.2">
      <c r="A202" s="3">
        <f t="shared" si="43"/>
        <v>45111</v>
      </c>
      <c r="B202" s="6">
        <f t="shared" si="44"/>
        <v>45111</v>
      </c>
      <c r="C202" s="46"/>
      <c r="D202" s="14"/>
      <c r="E202" s="14"/>
      <c r="F202" s="15"/>
      <c r="G202" s="8">
        <f>G198+0.01*(0.8*P200-0.04*(Q202+Q197))</f>
        <v>-1.472</v>
      </c>
      <c r="H202" s="8">
        <f>H198+0.01*(0.8*M200-0.04*(N202+N197))</f>
        <v>3.1416000000000004</v>
      </c>
      <c r="I202" s="8">
        <f>I198+0.8*((I203-I198)-360*(I203-I198&gt;0))+(I198+0.8*((I203-I198)-360*(I203-I198&gt;0))&lt;0)*360</f>
        <v>96.545999999999992</v>
      </c>
      <c r="J202" s="9">
        <f>J198+0.8*(J203-J198)</f>
        <v>945</v>
      </c>
      <c r="K202" s="33">
        <v>22</v>
      </c>
      <c r="L202" s="9">
        <v>55</v>
      </c>
      <c r="M202" s="29"/>
      <c r="N202" s="2">
        <f>M205-M200</f>
        <v>-2.0000000000000071</v>
      </c>
      <c r="P202" s="29"/>
      <c r="Q202" s="2">
        <f>P205-P200</f>
        <v>0</v>
      </c>
      <c r="S202" s="51"/>
      <c r="T202" s="5">
        <f t="shared" si="39"/>
        <v>-13.236000000000018</v>
      </c>
      <c r="U202" s="5" t="b">
        <f t="shared" si="40"/>
        <v>0</v>
      </c>
      <c r="V202" s="5">
        <f t="shared" si="36"/>
        <v>0</v>
      </c>
      <c r="W202" s="5" t="e">
        <f t="shared" si="41"/>
        <v>#DIV/0!</v>
      </c>
      <c r="X202" s="1" t="e">
        <f t="shared" si="42"/>
        <v>#DIV/0!</v>
      </c>
      <c r="Z202" s="1" t="e">
        <f t="shared" si="37"/>
        <v>#DIV/0!</v>
      </c>
      <c r="AA202" s="1" t="e">
        <f t="shared" si="38"/>
        <v>#DIV/0!</v>
      </c>
      <c r="AB202" s="36">
        <f t="shared" si="45"/>
        <v>45111</v>
      </c>
      <c r="AC202" s="33">
        <f t="shared" si="46"/>
        <v>22</v>
      </c>
      <c r="AD202" s="39">
        <f t="shared" si="47"/>
        <v>55</v>
      </c>
      <c r="AE202" s="9">
        <f>AE198+(0.8*AF200-0.04*(AG203+AG198))</f>
        <v>1375.24</v>
      </c>
    </row>
    <row r="203" spans="1:33" ht="15" customHeight="1" x14ac:dyDescent="0.2">
      <c r="A203" s="18">
        <f t="shared" si="43"/>
        <v>45112</v>
      </c>
      <c r="B203" s="6">
        <f t="shared" si="44"/>
        <v>45112</v>
      </c>
      <c r="C203" s="46"/>
      <c r="D203" s="14"/>
      <c r="E203" s="14"/>
      <c r="F203" s="15"/>
      <c r="G203" s="8">
        <v>-1.02</v>
      </c>
      <c r="H203" s="8">
        <v>3.25</v>
      </c>
      <c r="I203" s="8">
        <v>83.31</v>
      </c>
      <c r="J203" s="9">
        <v>945</v>
      </c>
      <c r="K203" s="33">
        <v>22</v>
      </c>
      <c r="L203" s="9">
        <v>50</v>
      </c>
      <c r="M203" s="29"/>
      <c r="P203" s="29"/>
      <c r="S203" s="51"/>
      <c r="T203" s="5">
        <f t="shared" si="39"/>
        <v>-13.23599999999999</v>
      </c>
      <c r="U203" s="5" t="b">
        <f t="shared" si="40"/>
        <v>0</v>
      </c>
      <c r="V203" s="5">
        <f t="shared" si="36"/>
        <v>0</v>
      </c>
      <c r="W203" s="5" t="e">
        <f t="shared" si="41"/>
        <v>#DIV/0!</v>
      </c>
      <c r="X203" s="1" t="e">
        <f t="shared" si="42"/>
        <v>#DIV/0!</v>
      </c>
      <c r="Z203" s="1" t="e">
        <f t="shared" si="37"/>
        <v>#DIV/0!</v>
      </c>
      <c r="AA203" s="1" t="e">
        <f t="shared" si="38"/>
        <v>#DIV/0!</v>
      </c>
      <c r="AB203" s="36">
        <f t="shared" si="45"/>
        <v>45112</v>
      </c>
      <c r="AC203" s="33">
        <f t="shared" si="46"/>
        <v>22</v>
      </c>
      <c r="AD203" s="9">
        <f t="shared" si="47"/>
        <v>50</v>
      </c>
      <c r="AE203" s="1">
        <f>SIGN(AC203)*(ABS(AC203)*60+AD203)+(AC203=0)*AD203</f>
        <v>1370</v>
      </c>
      <c r="AG203" s="1">
        <f>AF205-AF200</f>
        <v>-11</v>
      </c>
    </row>
    <row r="204" spans="1:33" ht="15" customHeight="1" x14ac:dyDescent="0.2">
      <c r="A204" s="3">
        <f t="shared" si="43"/>
        <v>45113</v>
      </c>
      <c r="B204" s="6">
        <f t="shared" si="44"/>
        <v>45113</v>
      </c>
      <c r="C204" s="47"/>
      <c r="D204" s="14"/>
      <c r="E204" s="14"/>
      <c r="F204" s="15"/>
      <c r="G204" s="8">
        <f>G203+0.01*(0.2*P205-0.04*(Q207+Q202))</f>
        <v>-0.56720000000000015</v>
      </c>
      <c r="H204" s="8">
        <f>H203+0.01*(0.2*M205-0.04*(N207+N202))</f>
        <v>3.3580000000000001</v>
      </c>
      <c r="I204" s="8">
        <f>I203+0.2*((I208-I203)-360*(I208-I203&gt;0))+(I203+0.2*((I208-I203)-360*(I208-I203&gt;0))&lt;0)*360</f>
        <v>70.073999999999998</v>
      </c>
      <c r="J204" s="9">
        <f>J203+0.2*(J208-J203)</f>
        <v>945</v>
      </c>
      <c r="K204" s="33">
        <v>22</v>
      </c>
      <c r="L204" s="9">
        <v>44</v>
      </c>
      <c r="M204" s="29"/>
      <c r="O204" s="2">
        <f>N207-N202</f>
        <v>-0.99999999999992895</v>
      </c>
      <c r="P204" s="29"/>
      <c r="R204" s="2">
        <f>Q207-Q202</f>
        <v>-1.9999999999999432</v>
      </c>
      <c r="S204" s="51"/>
      <c r="T204" s="5">
        <f t="shared" si="39"/>
        <v>-13.236000000000004</v>
      </c>
      <c r="U204" s="5" t="b">
        <f t="shared" si="40"/>
        <v>0</v>
      </c>
      <c r="V204" s="5">
        <f t="shared" si="36"/>
        <v>0</v>
      </c>
      <c r="W204" s="5" t="e">
        <f t="shared" si="41"/>
        <v>#DIV/0!</v>
      </c>
      <c r="X204" s="1" t="e">
        <f t="shared" si="42"/>
        <v>#DIV/0!</v>
      </c>
      <c r="Z204" s="1" t="e">
        <f t="shared" si="37"/>
        <v>#DIV/0!</v>
      </c>
      <c r="AA204" s="1" t="e">
        <f t="shared" si="38"/>
        <v>#DIV/0!</v>
      </c>
      <c r="AB204" s="36">
        <f t="shared" si="45"/>
        <v>45113</v>
      </c>
      <c r="AC204" s="33">
        <f t="shared" si="46"/>
        <v>22</v>
      </c>
      <c r="AD204" s="39">
        <f t="shared" si="47"/>
        <v>44</v>
      </c>
      <c r="AE204" s="9">
        <f>AE203+(0.2*AF205-0.04*(AG208+AG203))</f>
        <v>1364.16</v>
      </c>
    </row>
    <row r="205" spans="1:33" ht="15" customHeight="1" x14ac:dyDescent="0.2">
      <c r="A205" s="3">
        <f t="shared" si="43"/>
        <v>45114</v>
      </c>
      <c r="B205" s="6">
        <f t="shared" si="44"/>
        <v>45114</v>
      </c>
      <c r="C205" s="46"/>
      <c r="D205" s="14"/>
      <c r="E205" s="14"/>
      <c r="F205" s="15"/>
      <c r="G205" s="8">
        <f>G203+0.01*(0.4*P205-0.06*(Q207+Q202))</f>
        <v>-0.11480000000000024</v>
      </c>
      <c r="H205" s="8">
        <f>H203+0.01*(0.4*M205-0.06*(N207+N202))</f>
        <v>3.4649999999999999</v>
      </c>
      <c r="I205" s="8">
        <f>I203+0.4*((I208-I203)-360*(I208-I203&gt;0))+(I203+0.4*((I208-I203)-360*(I208-I203&gt;0))&lt;0)*360</f>
        <v>56.837999999999994</v>
      </c>
      <c r="J205" s="9">
        <f>J203+0.4*(J208-J203)</f>
        <v>945</v>
      </c>
      <c r="K205" s="33">
        <v>22</v>
      </c>
      <c r="L205" s="9">
        <v>38</v>
      </c>
      <c r="M205" s="29">
        <f>(H208-H203)*100</f>
        <v>52.999999999999979</v>
      </c>
      <c r="P205" s="29">
        <f>100*(G208-G203)</f>
        <v>225.99999999999997</v>
      </c>
      <c r="S205" s="50">
        <f>((I208-I203)*100-36000*(I208-I203&gt;0))</f>
        <v>-6618.0000000000009</v>
      </c>
      <c r="T205" s="5">
        <f t="shared" si="39"/>
        <v>-13.236000000000004</v>
      </c>
      <c r="U205" s="5" t="b">
        <f t="shared" si="40"/>
        <v>0</v>
      </c>
      <c r="V205" s="5">
        <f t="shared" si="36"/>
        <v>0</v>
      </c>
      <c r="W205" s="5" t="e">
        <f t="shared" si="41"/>
        <v>#DIV/0!</v>
      </c>
      <c r="X205" s="1" t="e">
        <f t="shared" si="42"/>
        <v>#DIV/0!</v>
      </c>
      <c r="Z205" s="1" t="e">
        <f t="shared" si="37"/>
        <v>#DIV/0!</v>
      </c>
      <c r="AA205" s="1" t="e">
        <f t="shared" si="38"/>
        <v>#DIV/0!</v>
      </c>
      <c r="AB205" s="36">
        <f t="shared" si="45"/>
        <v>45114</v>
      </c>
      <c r="AC205" s="33">
        <f t="shared" si="46"/>
        <v>22</v>
      </c>
      <c r="AD205" s="9">
        <f t="shared" si="47"/>
        <v>38</v>
      </c>
      <c r="AE205" s="9">
        <f>AE203+(0.4*AF205-0.06*(AG208+AG203))</f>
        <v>1357.94</v>
      </c>
      <c r="AF205" s="1">
        <f>AE208-AE203</f>
        <v>-33</v>
      </c>
    </row>
    <row r="206" spans="1:33" ht="15" customHeight="1" x14ac:dyDescent="0.2">
      <c r="A206" s="3">
        <f t="shared" si="43"/>
        <v>45115</v>
      </c>
      <c r="B206" s="6">
        <f t="shared" si="44"/>
        <v>45115</v>
      </c>
      <c r="C206" s="46"/>
      <c r="D206" s="14"/>
      <c r="E206" s="14"/>
      <c r="F206" s="15"/>
      <c r="G206" s="8">
        <f>G203+0.01*(0.6*P205-0.06*(Q207+Q202))</f>
        <v>0.33719999999999972</v>
      </c>
      <c r="H206" s="8">
        <f>H203+0.01*(0.6*M205-0.06*(N207+N202))</f>
        <v>3.5709999999999997</v>
      </c>
      <c r="I206" s="8">
        <f>I203+0.6*((I208-I203)-360*(I208-I203&gt;0))+(I203+0.6*((I208-I203)-360*(I208-I203&gt;0))&lt;0)*360</f>
        <v>43.601999999999997</v>
      </c>
      <c r="J206" s="9">
        <f>J203+0.6*(J208-J203)</f>
        <v>945</v>
      </c>
      <c r="K206" s="33">
        <v>22</v>
      </c>
      <c r="L206" s="9">
        <v>31</v>
      </c>
      <c r="M206" s="29"/>
      <c r="P206" s="29"/>
      <c r="S206" s="51"/>
      <c r="T206" s="5">
        <f t="shared" si="39"/>
        <v>-13.235999999999997</v>
      </c>
      <c r="U206" s="5" t="b">
        <f t="shared" si="40"/>
        <v>0</v>
      </c>
      <c r="V206" s="5">
        <f t="shared" si="36"/>
        <v>0</v>
      </c>
      <c r="W206" s="5" t="e">
        <f t="shared" si="41"/>
        <v>#DIV/0!</v>
      </c>
      <c r="X206" s="1" t="e">
        <f t="shared" si="42"/>
        <v>#DIV/0!</v>
      </c>
      <c r="Z206" s="1" t="e">
        <f t="shared" si="37"/>
        <v>#DIV/0!</v>
      </c>
      <c r="AA206" s="1" t="e">
        <f t="shared" si="38"/>
        <v>#DIV/0!</v>
      </c>
      <c r="AB206" s="36">
        <f t="shared" si="45"/>
        <v>45115</v>
      </c>
      <c r="AC206" s="33">
        <f t="shared" si="46"/>
        <v>22</v>
      </c>
      <c r="AD206" s="9">
        <f t="shared" si="47"/>
        <v>31</v>
      </c>
      <c r="AE206" s="9">
        <f>AE203+(0.6*AF205-0.06*(AG208+AG203))</f>
        <v>1351.34</v>
      </c>
    </row>
    <row r="207" spans="1:33" ht="15" customHeight="1" x14ac:dyDescent="0.2">
      <c r="A207" s="3">
        <f t="shared" si="43"/>
        <v>45116</v>
      </c>
      <c r="B207" s="6">
        <f t="shared" si="44"/>
        <v>45116</v>
      </c>
      <c r="C207" s="46"/>
      <c r="D207" s="14"/>
      <c r="E207" s="14"/>
      <c r="F207" s="15"/>
      <c r="G207" s="8">
        <f>G203+0.01*(0.8*P205-0.04*(Q207+Q202))</f>
        <v>0.78879999999999972</v>
      </c>
      <c r="H207" s="8">
        <f>H203+0.01*(0.8*M205-0.04*(N207+N202))</f>
        <v>3.6759999999999997</v>
      </c>
      <c r="I207" s="8">
        <f>I203+0.8*((I208-I203)-360*(I208-I203&gt;0))+(I203+0.8*((I208-I203)-360*(I208-I203&gt;0))&lt;0)*360</f>
        <v>30.365999999999993</v>
      </c>
      <c r="J207" s="9">
        <f>J203+0.8*(J208-J203)</f>
        <v>945</v>
      </c>
      <c r="K207" s="33">
        <v>22</v>
      </c>
      <c r="L207" s="9">
        <v>25</v>
      </c>
      <c r="M207" s="29"/>
      <c r="N207" s="2">
        <f>M210-M205</f>
        <v>-2.9999999999999361</v>
      </c>
      <c r="P207" s="29"/>
      <c r="Q207" s="2">
        <f>P210-P205</f>
        <v>-1.9999999999999432</v>
      </c>
      <c r="S207" s="51"/>
      <c r="T207" s="5">
        <f t="shared" si="39"/>
        <v>-13.236000000000004</v>
      </c>
      <c r="U207" s="5" t="b">
        <f t="shared" si="40"/>
        <v>0</v>
      </c>
      <c r="V207" s="5">
        <f t="shared" si="36"/>
        <v>0</v>
      </c>
      <c r="W207" s="5" t="e">
        <f t="shared" si="41"/>
        <v>#DIV/0!</v>
      </c>
      <c r="X207" s="1" t="e">
        <f t="shared" si="42"/>
        <v>#DIV/0!</v>
      </c>
      <c r="Z207" s="1" t="e">
        <f t="shared" si="37"/>
        <v>#DIV/0!</v>
      </c>
      <c r="AA207" s="1" t="e">
        <f t="shared" si="38"/>
        <v>#DIV/0!</v>
      </c>
      <c r="AB207" s="36">
        <f t="shared" si="45"/>
        <v>45116</v>
      </c>
      <c r="AC207" s="33">
        <f t="shared" si="46"/>
        <v>22</v>
      </c>
      <c r="AD207" s="9">
        <f t="shared" si="47"/>
        <v>25</v>
      </c>
      <c r="AE207" s="9">
        <f>AE203+(0.8*AF205-0.04*(AG208+AG203))</f>
        <v>1344.36</v>
      </c>
    </row>
    <row r="208" spans="1:33" ht="15" customHeight="1" x14ac:dyDescent="0.2">
      <c r="A208" s="18">
        <f t="shared" si="43"/>
        <v>45117</v>
      </c>
      <c r="B208" s="6">
        <f t="shared" si="44"/>
        <v>45117</v>
      </c>
      <c r="C208" s="46"/>
      <c r="D208" s="14"/>
      <c r="E208" s="14"/>
      <c r="F208" s="15"/>
      <c r="G208" s="8">
        <v>1.24</v>
      </c>
      <c r="H208" s="8">
        <v>3.78</v>
      </c>
      <c r="I208" s="8">
        <v>17.13</v>
      </c>
      <c r="J208" s="9">
        <v>945</v>
      </c>
      <c r="K208" s="33">
        <v>22</v>
      </c>
      <c r="L208" s="9">
        <v>17</v>
      </c>
      <c r="M208" s="29"/>
      <c r="P208" s="29"/>
      <c r="S208" s="51"/>
      <c r="T208" s="5">
        <f t="shared" si="39"/>
        <v>-13.235999999999994</v>
      </c>
      <c r="U208" s="5" t="b">
        <f t="shared" si="40"/>
        <v>0</v>
      </c>
      <c r="V208" s="5">
        <f t="shared" si="36"/>
        <v>0</v>
      </c>
      <c r="W208" s="5" t="e">
        <f t="shared" si="41"/>
        <v>#DIV/0!</v>
      </c>
      <c r="X208" s="1" t="e">
        <f t="shared" si="42"/>
        <v>#DIV/0!</v>
      </c>
      <c r="Z208" s="1" t="e">
        <f t="shared" si="37"/>
        <v>#DIV/0!</v>
      </c>
      <c r="AA208" s="1" t="e">
        <f t="shared" si="38"/>
        <v>#DIV/0!</v>
      </c>
      <c r="AB208" s="36">
        <f t="shared" si="45"/>
        <v>45117</v>
      </c>
      <c r="AC208" s="33">
        <f t="shared" si="46"/>
        <v>22</v>
      </c>
      <c r="AD208" s="9">
        <f t="shared" si="47"/>
        <v>17</v>
      </c>
      <c r="AE208" s="1">
        <f>SIGN(AC208)*(ABS(AC208)*60+AD208)+(AC208=0)*AD208</f>
        <v>1337</v>
      </c>
      <c r="AG208" s="1">
        <f>AF210-AF205</f>
        <v>-8</v>
      </c>
    </row>
    <row r="209" spans="1:33" ht="15" customHeight="1" x14ac:dyDescent="0.2">
      <c r="A209" s="3">
        <f t="shared" si="43"/>
        <v>45118</v>
      </c>
      <c r="B209" s="6">
        <f t="shared" si="44"/>
        <v>45118</v>
      </c>
      <c r="C209" s="46">
        <v>2273</v>
      </c>
      <c r="D209" s="14"/>
      <c r="E209" s="14"/>
      <c r="F209" s="15"/>
      <c r="G209" s="8">
        <f>G208+0.01*(0.2*P210-0.04*(Q212+Q207))</f>
        <v>1.6908000000000001</v>
      </c>
      <c r="H209" s="8">
        <f>H208+0.01*(0.2*M210-0.04*(N212+N207))</f>
        <v>3.8824000000000001</v>
      </c>
      <c r="I209" s="8">
        <f>I208+0.2*((I213-I208)-360*(I213-I208&gt;0))+(I208+0.2*((I213-I208)-360*(I213-I208&gt;0))&lt;0)*360</f>
        <v>3.898000000000005</v>
      </c>
      <c r="J209" s="9">
        <f>J208+0.2*(J213-J208)</f>
        <v>945.2</v>
      </c>
      <c r="K209" s="33">
        <v>22</v>
      </c>
      <c r="L209" s="9">
        <v>10</v>
      </c>
      <c r="M209" s="29"/>
      <c r="O209" s="2">
        <f>N212-N207</f>
        <v>-1.3500311979441904E-13</v>
      </c>
      <c r="P209" s="29"/>
      <c r="R209" s="2">
        <f>Q212-Q207</f>
        <v>-3.0000000000000853</v>
      </c>
      <c r="S209" s="38"/>
      <c r="T209" s="5">
        <f t="shared" si="39"/>
        <v>-13.231999999999994</v>
      </c>
      <c r="U209" s="5" t="b">
        <f t="shared" si="40"/>
        <v>0</v>
      </c>
      <c r="V209" s="5">
        <f t="shared" si="36"/>
        <v>0</v>
      </c>
      <c r="W209" s="5" t="e">
        <f t="shared" si="41"/>
        <v>#DIV/0!</v>
      </c>
      <c r="X209" s="1" t="e">
        <f t="shared" si="42"/>
        <v>#DIV/0!</v>
      </c>
      <c r="Y209" s="1">
        <v>2273</v>
      </c>
      <c r="Z209" s="1" t="e">
        <f t="shared" si="37"/>
        <v>#DIV/0!</v>
      </c>
      <c r="AA209" s="1" t="e">
        <f t="shared" si="38"/>
        <v>#DIV/0!</v>
      </c>
      <c r="AB209" s="36">
        <f t="shared" si="45"/>
        <v>45118</v>
      </c>
      <c r="AC209" s="33">
        <f t="shared" si="46"/>
        <v>22</v>
      </c>
      <c r="AD209" s="9">
        <f t="shared" si="47"/>
        <v>10</v>
      </c>
      <c r="AE209" s="9">
        <f>AE208+(0.2*AF210-0.04*(AG213+AG208))</f>
        <v>1329.52</v>
      </c>
    </row>
    <row r="210" spans="1:33" ht="15" customHeight="1" x14ac:dyDescent="0.2">
      <c r="A210" s="3">
        <f t="shared" si="43"/>
        <v>45119</v>
      </c>
      <c r="B210" s="6">
        <f t="shared" si="44"/>
        <v>45119</v>
      </c>
      <c r="C210" s="47">
        <v>0.6694444444444444</v>
      </c>
      <c r="D210" s="14"/>
      <c r="E210" s="14"/>
      <c r="F210" s="15"/>
      <c r="G210" s="8">
        <f>G208+0.01*(0.4*P210-0.06*(Q212+Q207))</f>
        <v>2.1402000000000001</v>
      </c>
      <c r="H210" s="8">
        <f>H208+0.01*(0.4*M210-0.06*(N212+N207))</f>
        <v>3.9836</v>
      </c>
      <c r="I210" s="8">
        <f>I208+0.4*((I213-I208)-360*(I213-I208&gt;0))+(I208+0.4*((I213-I208)-360*(I213-I208&gt;0))&lt;0)*360</f>
        <v>350.666</v>
      </c>
      <c r="J210" s="9">
        <f>J208+0.4*(J213-J208)</f>
        <v>945.4</v>
      </c>
      <c r="K210" s="33">
        <v>22</v>
      </c>
      <c r="L210" s="9">
        <v>2</v>
      </c>
      <c r="M210" s="29">
        <f>(H213-H208)*100</f>
        <v>50.000000000000043</v>
      </c>
      <c r="P210" s="29">
        <f>100*(G213-G208)</f>
        <v>224.00000000000003</v>
      </c>
      <c r="S210" s="50">
        <f>((I213-I208)*100-36000*(I213-I208&gt;0))</f>
        <v>-6615.9999999999964</v>
      </c>
      <c r="T210" s="5">
        <f t="shared" si="39"/>
        <v>346.76799999999997</v>
      </c>
      <c r="U210" s="5" t="b">
        <f t="shared" si="40"/>
        <v>1</v>
      </c>
      <c r="V210" s="5">
        <f t="shared" si="36"/>
        <v>-13.232000000000028</v>
      </c>
      <c r="W210" s="5">
        <f t="shared" si="41"/>
        <v>-7.9298669891172615</v>
      </c>
      <c r="X210" s="1">
        <f t="shared" si="42"/>
        <v>16.070133010882738</v>
      </c>
      <c r="Z210" s="1">
        <f t="shared" si="37"/>
        <v>16</v>
      </c>
      <c r="AA210" s="1">
        <f t="shared" si="38"/>
        <v>4</v>
      </c>
      <c r="AB210" s="36">
        <f t="shared" si="45"/>
        <v>45119</v>
      </c>
      <c r="AC210" s="33">
        <f t="shared" si="46"/>
        <v>22</v>
      </c>
      <c r="AD210" s="39">
        <f t="shared" si="47"/>
        <v>2</v>
      </c>
      <c r="AE210" s="9">
        <f>AE208+(0.4*AF210-0.06*(AG213+AG208))</f>
        <v>1321.68</v>
      </c>
      <c r="AF210" s="1">
        <f>AE213-AE208</f>
        <v>-41</v>
      </c>
    </row>
    <row r="211" spans="1:33" ht="15" customHeight="1" x14ac:dyDescent="0.2">
      <c r="A211" s="3">
        <f t="shared" si="43"/>
        <v>45120</v>
      </c>
      <c r="B211" s="6">
        <f t="shared" si="44"/>
        <v>45120</v>
      </c>
      <c r="C211" s="46"/>
      <c r="D211" s="14"/>
      <c r="E211" s="14"/>
      <c r="F211" s="15"/>
      <c r="G211" s="8">
        <f>G208+0.01*(0.6*P210-0.06*(Q212+Q207))</f>
        <v>2.5882000000000001</v>
      </c>
      <c r="H211" s="8">
        <f>H208+0.01*(0.6*M210-0.06*(N212+N207))</f>
        <v>4.0835999999999997</v>
      </c>
      <c r="I211" s="8">
        <f>I208+0.6*((I213-I208)-360*(I213-I208&gt;0))+(I208+0.6*((I213-I208)-360*(I213-I208&gt;0))&lt;0)*360</f>
        <v>337.43400000000003</v>
      </c>
      <c r="J211" s="9">
        <f>J208+0.6*(J213-J208)</f>
        <v>945.6</v>
      </c>
      <c r="K211" s="33">
        <v>21</v>
      </c>
      <c r="L211" s="9">
        <v>54</v>
      </c>
      <c r="M211" s="29"/>
      <c r="P211" s="29"/>
      <c r="S211" s="51"/>
      <c r="T211" s="5">
        <f t="shared" si="39"/>
        <v>-13.231999999999971</v>
      </c>
      <c r="U211" s="5" t="b">
        <f t="shared" si="40"/>
        <v>0</v>
      </c>
      <c r="V211" s="5">
        <f t="shared" si="36"/>
        <v>0</v>
      </c>
      <c r="W211" s="5" t="e">
        <f t="shared" si="41"/>
        <v>#DIV/0!</v>
      </c>
      <c r="X211" s="1" t="e">
        <f t="shared" si="42"/>
        <v>#DIV/0!</v>
      </c>
      <c r="Z211" s="1" t="e">
        <f t="shared" si="37"/>
        <v>#DIV/0!</v>
      </c>
      <c r="AA211" s="1" t="e">
        <f t="shared" si="38"/>
        <v>#DIV/0!</v>
      </c>
      <c r="AB211" s="36">
        <f t="shared" si="45"/>
        <v>45120</v>
      </c>
      <c r="AC211" s="33">
        <f t="shared" si="46"/>
        <v>21</v>
      </c>
      <c r="AD211" s="9">
        <f t="shared" si="47"/>
        <v>54</v>
      </c>
      <c r="AE211" s="9">
        <f>AE208+(0.6*AF210-0.06*(AG213+AG208))</f>
        <v>1313.48</v>
      </c>
    </row>
    <row r="212" spans="1:33" ht="15" customHeight="1" x14ac:dyDescent="0.2">
      <c r="A212" s="3">
        <f t="shared" si="43"/>
        <v>45121</v>
      </c>
      <c r="B212" s="6">
        <f t="shared" si="44"/>
        <v>45121</v>
      </c>
      <c r="C212" s="46"/>
      <c r="D212" s="14"/>
      <c r="E212" s="14"/>
      <c r="F212" s="15"/>
      <c r="G212" s="8">
        <f>G208+0.01*(0.8*P210-0.04*(Q212+Q207))</f>
        <v>3.0348000000000006</v>
      </c>
      <c r="H212" s="8">
        <f>H208+0.01*(0.8*M210-0.04*(N212+N207))</f>
        <v>4.1824000000000003</v>
      </c>
      <c r="I212" s="8">
        <f>I208+0.8*((I213-I208)-360*(I213-I208&gt;0))+(I208+0.8*((I213-I208)-360*(I213-I208&gt;0))&lt;0)*360</f>
        <v>324.202</v>
      </c>
      <c r="J212" s="9">
        <f>J208+0.8*(J213-J208)</f>
        <v>945.8</v>
      </c>
      <c r="K212" s="33">
        <v>21</v>
      </c>
      <c r="L212" s="9">
        <v>45</v>
      </c>
      <c r="M212" s="29"/>
      <c r="N212" s="2">
        <f>M215-M210</f>
        <v>-3.0000000000000711</v>
      </c>
      <c r="P212" s="29"/>
      <c r="Q212" s="2">
        <f>P215-P210</f>
        <v>-5.0000000000000284</v>
      </c>
      <c r="S212" s="51"/>
      <c r="T212" s="5">
        <f t="shared" si="39"/>
        <v>-13.232000000000028</v>
      </c>
      <c r="U212" s="5" t="b">
        <f t="shared" si="40"/>
        <v>0</v>
      </c>
      <c r="V212" s="5">
        <f t="shared" si="36"/>
        <v>0</v>
      </c>
      <c r="W212" s="5" t="e">
        <f t="shared" si="41"/>
        <v>#DIV/0!</v>
      </c>
      <c r="X212" s="1" t="e">
        <f t="shared" si="42"/>
        <v>#DIV/0!</v>
      </c>
      <c r="Z212" s="1" t="e">
        <f t="shared" si="37"/>
        <v>#DIV/0!</v>
      </c>
      <c r="AA212" s="1" t="e">
        <f t="shared" si="38"/>
        <v>#DIV/0!</v>
      </c>
      <c r="AB212" s="36">
        <f t="shared" si="45"/>
        <v>45121</v>
      </c>
      <c r="AC212" s="33">
        <f t="shared" si="46"/>
        <v>21</v>
      </c>
      <c r="AD212" s="39">
        <f t="shared" si="47"/>
        <v>45</v>
      </c>
      <c r="AE212" s="9">
        <f>AE208+(0.8*AF210-0.04*(AG213+AG208))</f>
        <v>1304.92</v>
      </c>
    </row>
    <row r="213" spans="1:33" ht="15" customHeight="1" x14ac:dyDescent="0.2">
      <c r="A213" s="18">
        <f t="shared" si="43"/>
        <v>45122</v>
      </c>
      <c r="B213" s="6">
        <f t="shared" si="44"/>
        <v>45122</v>
      </c>
      <c r="C213" s="46"/>
      <c r="D213" s="14"/>
      <c r="E213" s="14"/>
      <c r="F213" s="15"/>
      <c r="G213" s="8">
        <v>3.48</v>
      </c>
      <c r="H213" s="8">
        <v>4.28</v>
      </c>
      <c r="I213" s="8">
        <v>310.97000000000003</v>
      </c>
      <c r="J213" s="9">
        <v>946</v>
      </c>
      <c r="K213" s="33">
        <v>21</v>
      </c>
      <c r="L213" s="9">
        <v>36</v>
      </c>
      <c r="M213" s="29"/>
      <c r="P213" s="29"/>
      <c r="S213" s="51"/>
      <c r="T213" s="5">
        <f t="shared" si="39"/>
        <v>-13.231999999999971</v>
      </c>
      <c r="U213" s="5" t="b">
        <f t="shared" si="40"/>
        <v>0</v>
      </c>
      <c r="V213" s="5">
        <f t="shared" si="36"/>
        <v>0</v>
      </c>
      <c r="W213" s="5" t="e">
        <f t="shared" si="41"/>
        <v>#DIV/0!</v>
      </c>
      <c r="X213" s="1" t="e">
        <f t="shared" si="42"/>
        <v>#DIV/0!</v>
      </c>
      <c r="Z213" s="1" t="e">
        <f t="shared" si="37"/>
        <v>#DIV/0!</v>
      </c>
      <c r="AA213" s="1" t="e">
        <f t="shared" si="38"/>
        <v>#DIV/0!</v>
      </c>
      <c r="AB213" s="36">
        <f t="shared" si="45"/>
        <v>45122</v>
      </c>
      <c r="AC213" s="33">
        <f t="shared" si="46"/>
        <v>21</v>
      </c>
      <c r="AD213" s="9">
        <f t="shared" si="47"/>
        <v>36</v>
      </c>
      <c r="AE213" s="1">
        <f>SIGN(AC213)*(ABS(AC213)*60+AD213)+(AC213=0)*AD213</f>
        <v>1296</v>
      </c>
      <c r="AG213" s="1">
        <f>AF215-AF210</f>
        <v>-10</v>
      </c>
    </row>
    <row r="214" spans="1:33" ht="15" customHeight="1" x14ac:dyDescent="0.2">
      <c r="A214" s="3">
        <f t="shared" si="43"/>
        <v>45123</v>
      </c>
      <c r="B214" s="6">
        <f t="shared" si="44"/>
        <v>45123</v>
      </c>
      <c r="C214" s="46"/>
      <c r="D214" s="14"/>
      <c r="E214" s="14"/>
      <c r="F214" s="15"/>
      <c r="G214" s="8">
        <f>G213+0.01*(0.2*P215-0.04*(Q217+Q212))</f>
        <v>3.9220000000000002</v>
      </c>
      <c r="H214" s="8">
        <f>H213+0.01*(0.2*M215-0.04*(N217+N212))</f>
        <v>4.3764000000000003</v>
      </c>
      <c r="I214" s="8">
        <f>I213+0.2*((I218-I213)-360*(I218-I213&gt;0))+(I213+0.2*((I218-I213)-360*(I218-I213&gt;0))&lt;0)*360</f>
        <v>297.738</v>
      </c>
      <c r="J214" s="9">
        <f>J213+0.2*(J218-J213)</f>
        <v>946</v>
      </c>
      <c r="K214" s="33">
        <v>21</v>
      </c>
      <c r="L214" s="9">
        <v>26</v>
      </c>
      <c r="M214" s="29"/>
      <c r="O214" s="2">
        <f>N217-N212</f>
        <v>1.4210854715202004E-13</v>
      </c>
      <c r="P214" s="29"/>
      <c r="R214" s="2">
        <f>Q217-Q212</f>
        <v>0</v>
      </c>
      <c r="S214" s="51"/>
      <c r="T214" s="5">
        <f t="shared" si="39"/>
        <v>-13.232000000000028</v>
      </c>
      <c r="U214" s="5" t="b">
        <f t="shared" si="40"/>
        <v>0</v>
      </c>
      <c r="V214" s="5">
        <f t="shared" si="36"/>
        <v>0</v>
      </c>
      <c r="W214" s="5" t="e">
        <f t="shared" si="41"/>
        <v>#DIV/0!</v>
      </c>
      <c r="X214" s="1" t="e">
        <f t="shared" si="42"/>
        <v>#DIV/0!</v>
      </c>
      <c r="Z214" s="1" t="e">
        <f t="shared" si="37"/>
        <v>#DIV/0!</v>
      </c>
      <c r="AA214" s="1" t="e">
        <f t="shared" si="38"/>
        <v>#DIV/0!</v>
      </c>
      <c r="AB214" s="36">
        <f t="shared" si="45"/>
        <v>45123</v>
      </c>
      <c r="AC214" s="33">
        <f t="shared" si="46"/>
        <v>21</v>
      </c>
      <c r="AD214" s="9">
        <f t="shared" si="47"/>
        <v>26</v>
      </c>
      <c r="AE214" s="9">
        <f>AE213+(0.2*AF215-0.04*(AG218+AG213))</f>
        <v>1286.56</v>
      </c>
    </row>
    <row r="215" spans="1:33" ht="15" customHeight="1" x14ac:dyDescent="0.2">
      <c r="A215" s="3">
        <f t="shared" si="43"/>
        <v>45124</v>
      </c>
      <c r="B215" s="6">
        <f t="shared" si="44"/>
        <v>45124</v>
      </c>
      <c r="C215" s="46"/>
      <c r="D215" s="14"/>
      <c r="E215" s="14"/>
      <c r="F215" s="15"/>
      <c r="G215" s="8">
        <f>G213+0.01*(0.4*P215-0.06*(Q217+Q212))</f>
        <v>4.3620000000000001</v>
      </c>
      <c r="H215" s="8">
        <f>H213+0.01*(0.4*M215-0.06*(N217+N212))</f>
        <v>4.4716000000000005</v>
      </c>
      <c r="I215" s="8">
        <f>I213+0.4*((I218-I213)-360*(I218-I213&gt;0))+(I213+0.4*((I218-I213)-360*(I218-I213&gt;0))&lt;0)*360</f>
        <v>284.50600000000003</v>
      </c>
      <c r="J215" s="9">
        <f>J213+0.4*(J218-J213)</f>
        <v>946</v>
      </c>
      <c r="K215" s="33">
        <v>21</v>
      </c>
      <c r="L215" s="9">
        <v>16</v>
      </c>
      <c r="M215" s="29">
        <f>(H218-H213)*100</f>
        <v>46.999999999999972</v>
      </c>
      <c r="P215" s="29">
        <f>100*(G218-G213)</f>
        <v>219</v>
      </c>
      <c r="S215" s="50">
        <f>((I218-I213)*100-36000*(I218-I213&gt;0))</f>
        <v>-6616.0000000000027</v>
      </c>
      <c r="T215" s="5">
        <f t="shared" si="39"/>
        <v>-13.231999999999971</v>
      </c>
      <c r="U215" s="5" t="b">
        <f t="shared" si="40"/>
        <v>0</v>
      </c>
      <c r="V215" s="5">
        <f t="shared" ref="V215:V278" si="48">(U215=TRUE)*(T215-360)</f>
        <v>0</v>
      </c>
      <c r="W215" s="5" t="e">
        <f t="shared" si="41"/>
        <v>#DIV/0!</v>
      </c>
      <c r="X215" s="1" t="e">
        <f t="shared" si="42"/>
        <v>#DIV/0!</v>
      </c>
      <c r="Z215" s="1" t="e">
        <f t="shared" ref="Z215:Z278" si="49">INT(X215)</f>
        <v>#DIV/0!</v>
      </c>
      <c r="AA215" s="1" t="e">
        <f t="shared" ref="AA215:AA278" si="50">INT((X215-Z215)*60+0.5)</f>
        <v>#DIV/0!</v>
      </c>
      <c r="AB215" s="36">
        <f t="shared" si="45"/>
        <v>45124</v>
      </c>
      <c r="AC215" s="33">
        <f t="shared" si="46"/>
        <v>21</v>
      </c>
      <c r="AD215" s="9">
        <f t="shared" si="47"/>
        <v>16</v>
      </c>
      <c r="AE215" s="9">
        <f>AE213+(0.4*AF215-0.06*(AG218+AG213))</f>
        <v>1276.74</v>
      </c>
      <c r="AF215" s="1">
        <f>AE218-AE213</f>
        <v>-51</v>
      </c>
    </row>
    <row r="216" spans="1:33" ht="15" customHeight="1" x14ac:dyDescent="0.2">
      <c r="A216" s="3">
        <f t="shared" si="43"/>
        <v>45125</v>
      </c>
      <c r="B216" s="6">
        <f t="shared" si="44"/>
        <v>45125</v>
      </c>
      <c r="C216" s="46"/>
      <c r="D216" s="14"/>
      <c r="E216" s="14"/>
      <c r="F216" s="15"/>
      <c r="G216" s="8">
        <f>G213+0.01*(0.6*P215-0.06*(Q217+Q212))</f>
        <v>4.8</v>
      </c>
      <c r="H216" s="8">
        <f>H213+0.01*(0.6*M215-0.06*(N217+N212))</f>
        <v>4.5655999999999999</v>
      </c>
      <c r="I216" s="8">
        <f>I213+0.6*((I218-I213)-360*(I218-I213&gt;0))+(I213+0.6*((I218-I213)-360*(I218-I213&gt;0))&lt;0)*360</f>
        <v>271.274</v>
      </c>
      <c r="J216" s="9">
        <f>J213+0.6*(J218-J213)</f>
        <v>946</v>
      </c>
      <c r="K216" s="33">
        <v>21</v>
      </c>
      <c r="L216" s="9">
        <v>6</v>
      </c>
      <c r="M216" s="29"/>
      <c r="P216" s="29"/>
      <c r="S216" s="51"/>
      <c r="T216" s="5">
        <f t="shared" si="39"/>
        <v>-13.232000000000028</v>
      </c>
      <c r="U216" s="5" t="b">
        <f t="shared" si="40"/>
        <v>0</v>
      </c>
      <c r="V216" s="5">
        <f t="shared" si="48"/>
        <v>0</v>
      </c>
      <c r="W216" s="5" t="e">
        <f t="shared" si="41"/>
        <v>#DIV/0!</v>
      </c>
      <c r="X216" s="1" t="e">
        <f t="shared" si="42"/>
        <v>#DIV/0!</v>
      </c>
      <c r="Z216" s="1" t="e">
        <f t="shared" si="49"/>
        <v>#DIV/0!</v>
      </c>
      <c r="AA216" s="1" t="e">
        <f t="shared" si="50"/>
        <v>#DIV/0!</v>
      </c>
      <c r="AB216" s="36">
        <f t="shared" si="45"/>
        <v>45125</v>
      </c>
      <c r="AC216" s="33">
        <f t="shared" si="46"/>
        <v>21</v>
      </c>
      <c r="AD216" s="39">
        <f t="shared" si="47"/>
        <v>6</v>
      </c>
      <c r="AE216" s="9">
        <f>AE213+(0.6*AF215-0.06*(AG218+AG213))</f>
        <v>1266.54</v>
      </c>
    </row>
    <row r="217" spans="1:33" ht="15" customHeight="1" x14ac:dyDescent="0.2">
      <c r="A217" s="3">
        <f t="shared" si="43"/>
        <v>45126</v>
      </c>
      <c r="B217" s="6">
        <f t="shared" si="44"/>
        <v>45126</v>
      </c>
      <c r="C217" s="46"/>
      <c r="D217" s="14"/>
      <c r="E217" s="14"/>
      <c r="F217" s="15"/>
      <c r="G217" s="8">
        <f>G213+0.01*(0.8*P215-0.04*(Q217+Q212))</f>
        <v>5.2360000000000007</v>
      </c>
      <c r="H217" s="8">
        <f>H213+0.01*(0.8*M215-0.04*(N217+N212))</f>
        <v>4.6584000000000003</v>
      </c>
      <c r="I217" s="8">
        <f>I213+0.8*((I218-I213)-360*(I218-I213&gt;0))+(I213+0.8*((I218-I213)-360*(I218-I213&gt;0))&lt;0)*360</f>
        <v>258.04200000000003</v>
      </c>
      <c r="J217" s="9">
        <f>J213+0.8*(J218-J213)</f>
        <v>946</v>
      </c>
      <c r="K217" s="33">
        <v>20</v>
      </c>
      <c r="L217" s="9">
        <v>56</v>
      </c>
      <c r="M217" s="29"/>
      <c r="N217" s="2">
        <f>M220-M215</f>
        <v>-2.9999999999999289</v>
      </c>
      <c r="P217" s="29"/>
      <c r="Q217" s="2">
        <f>P220-P215</f>
        <v>-5.0000000000000284</v>
      </c>
      <c r="S217" s="51"/>
      <c r="T217" s="5">
        <f t="shared" si="39"/>
        <v>-13.231999999999971</v>
      </c>
      <c r="U217" s="5" t="b">
        <f t="shared" si="40"/>
        <v>0</v>
      </c>
      <c r="V217" s="5">
        <f t="shared" si="48"/>
        <v>0</v>
      </c>
      <c r="W217" s="5" t="e">
        <f t="shared" si="41"/>
        <v>#DIV/0!</v>
      </c>
      <c r="X217" s="1" t="e">
        <f t="shared" si="42"/>
        <v>#DIV/0!</v>
      </c>
      <c r="Z217" s="1" t="e">
        <f t="shared" si="49"/>
        <v>#DIV/0!</v>
      </c>
      <c r="AA217" s="1" t="e">
        <f t="shared" si="50"/>
        <v>#DIV/0!</v>
      </c>
      <c r="AB217" s="36">
        <f t="shared" si="45"/>
        <v>45126</v>
      </c>
      <c r="AC217" s="33">
        <f t="shared" si="46"/>
        <v>20</v>
      </c>
      <c r="AD217" s="9">
        <f t="shared" si="47"/>
        <v>56</v>
      </c>
      <c r="AE217" s="9">
        <f>AE213+(0.8*AF215-0.04*(AG218+AG213))</f>
        <v>1255.96</v>
      </c>
    </row>
    <row r="218" spans="1:33" ht="15" customHeight="1" x14ac:dyDescent="0.2">
      <c r="A218" s="18">
        <f t="shared" si="43"/>
        <v>45127</v>
      </c>
      <c r="B218" s="6">
        <f t="shared" si="44"/>
        <v>45127</v>
      </c>
      <c r="C218" s="46"/>
      <c r="D218" s="14"/>
      <c r="E218" s="14"/>
      <c r="F218" s="15"/>
      <c r="G218" s="8">
        <v>5.67</v>
      </c>
      <c r="H218" s="8">
        <v>4.75</v>
      </c>
      <c r="I218" s="8">
        <v>244.81</v>
      </c>
      <c r="J218" s="9">
        <v>946</v>
      </c>
      <c r="K218" s="33">
        <v>20</v>
      </c>
      <c r="L218" s="9">
        <v>45</v>
      </c>
      <c r="M218" s="29"/>
      <c r="P218" s="29"/>
      <c r="S218" s="51"/>
      <c r="T218" s="5">
        <f t="shared" si="39"/>
        <v>-13.232000000000028</v>
      </c>
      <c r="U218" s="5" t="b">
        <f t="shared" si="40"/>
        <v>0</v>
      </c>
      <c r="V218" s="5">
        <f t="shared" si="48"/>
        <v>0</v>
      </c>
      <c r="W218" s="5" t="e">
        <f t="shared" si="41"/>
        <v>#DIV/0!</v>
      </c>
      <c r="X218" s="1" t="e">
        <f t="shared" si="42"/>
        <v>#DIV/0!</v>
      </c>
      <c r="Z218" s="1" t="e">
        <f t="shared" si="49"/>
        <v>#DIV/0!</v>
      </c>
      <c r="AA218" s="1" t="e">
        <f t="shared" si="50"/>
        <v>#DIV/0!</v>
      </c>
      <c r="AB218" s="36">
        <f t="shared" si="45"/>
        <v>45127</v>
      </c>
      <c r="AC218" s="33">
        <f t="shared" si="46"/>
        <v>20</v>
      </c>
      <c r="AD218" s="9">
        <f t="shared" si="47"/>
        <v>45</v>
      </c>
      <c r="AE218" s="1">
        <f>SIGN(AC218)*(ABS(AC218)*60+AD218)+(AC218=0)*AD218</f>
        <v>1245</v>
      </c>
      <c r="AG218" s="1">
        <f>AF220-AF215</f>
        <v>-9</v>
      </c>
    </row>
    <row r="219" spans="1:33" ht="15" customHeight="1" x14ac:dyDescent="0.2">
      <c r="A219" s="3">
        <f t="shared" si="43"/>
        <v>45128</v>
      </c>
      <c r="B219" s="6">
        <f t="shared" si="44"/>
        <v>45128</v>
      </c>
      <c r="C219" s="46"/>
      <c r="D219" s="14"/>
      <c r="E219" s="14"/>
      <c r="F219" s="15"/>
      <c r="G219" s="8">
        <f>G218+0.01*(0.2*P220-0.04*(Q222+Q217))</f>
        <v>6.1032000000000002</v>
      </c>
      <c r="H219" s="8">
        <f>H218+0.01*(0.2*M220-0.04*(N222+N217))</f>
        <v>4.8407999999999998</v>
      </c>
      <c r="I219" s="8">
        <f>I218+0.2*((I223-I218)-360*(I223-I218&gt;0))+(I218+0.2*((I223-I218)-360*(I223-I218&gt;0))&lt;0)*360</f>
        <v>231.58</v>
      </c>
      <c r="J219" s="9">
        <f>J218+0.2*(J223-J218)</f>
        <v>946</v>
      </c>
      <c r="K219" s="33">
        <v>20</v>
      </c>
      <c r="L219" s="9">
        <v>33</v>
      </c>
      <c r="M219" s="29"/>
      <c r="O219" s="2">
        <f>N222-N217</f>
        <v>-1.0000000000001705</v>
      </c>
      <c r="P219" s="29"/>
      <c r="R219" s="2">
        <f>Q222-Q217</f>
        <v>-2.9999999999999716</v>
      </c>
      <c r="S219" s="51"/>
      <c r="T219" s="5">
        <f t="shared" si="39"/>
        <v>-13.22999999999999</v>
      </c>
      <c r="U219" s="5" t="b">
        <f t="shared" si="40"/>
        <v>0</v>
      </c>
      <c r="V219" s="5">
        <f t="shared" si="48"/>
        <v>0</v>
      </c>
      <c r="W219" s="5" t="e">
        <f t="shared" si="41"/>
        <v>#DIV/0!</v>
      </c>
      <c r="X219" s="1" t="e">
        <f t="shared" si="42"/>
        <v>#DIV/0!</v>
      </c>
      <c r="Z219" s="1" t="e">
        <f t="shared" si="49"/>
        <v>#DIV/0!</v>
      </c>
      <c r="AA219" s="1" t="e">
        <f t="shared" si="50"/>
        <v>#DIV/0!</v>
      </c>
      <c r="AB219" s="36">
        <f t="shared" si="45"/>
        <v>45128</v>
      </c>
      <c r="AC219" s="33">
        <f t="shared" si="46"/>
        <v>20</v>
      </c>
      <c r="AD219" s="9">
        <f t="shared" si="47"/>
        <v>33</v>
      </c>
      <c r="AE219" s="9">
        <f>AE218+(0.2*AF220-0.04*(AG223+AG218))</f>
        <v>1233.68</v>
      </c>
    </row>
    <row r="220" spans="1:33" ht="15" customHeight="1" x14ac:dyDescent="0.2">
      <c r="A220" s="3">
        <f t="shared" si="43"/>
        <v>45129</v>
      </c>
      <c r="B220" s="6">
        <f t="shared" si="44"/>
        <v>45129</v>
      </c>
      <c r="C220" s="46"/>
      <c r="D220" s="14"/>
      <c r="E220" s="14"/>
      <c r="F220" s="15"/>
      <c r="G220" s="8">
        <f>G218+0.01*(0.4*P220-0.06*(Q222+Q217))</f>
        <v>6.5338000000000003</v>
      </c>
      <c r="H220" s="8">
        <f>H218+0.01*(0.4*M220-0.06*(N222+N217))</f>
        <v>4.9302000000000001</v>
      </c>
      <c r="I220" s="8">
        <f>I218+0.4*((I223-I218)-360*(I223-I218&gt;0))+(I218+0.4*((I223-I218)-360*(I223-I218&gt;0))&lt;0)*360</f>
        <v>218.35</v>
      </c>
      <c r="J220" s="9">
        <f>J218+0.4*(J223-J218)</f>
        <v>946</v>
      </c>
      <c r="K220" s="33">
        <v>20</v>
      </c>
      <c r="L220" s="9">
        <v>22</v>
      </c>
      <c r="M220" s="29">
        <f>(H223-H218)*100</f>
        <v>44.000000000000043</v>
      </c>
      <c r="P220" s="29">
        <f>100*(G223-G218)</f>
        <v>213.99999999999997</v>
      </c>
      <c r="S220" s="50">
        <f>((I223-I218)*100-36000*(I223-I218&gt;0))</f>
        <v>-6615.0000000000009</v>
      </c>
      <c r="T220" s="5">
        <f t="shared" si="39"/>
        <v>-13.230000000000018</v>
      </c>
      <c r="U220" s="5" t="b">
        <f t="shared" si="40"/>
        <v>0</v>
      </c>
      <c r="V220" s="5">
        <f t="shared" si="48"/>
        <v>0</v>
      </c>
      <c r="W220" s="5" t="e">
        <f t="shared" si="41"/>
        <v>#DIV/0!</v>
      </c>
      <c r="X220" s="1" t="e">
        <f t="shared" si="42"/>
        <v>#DIV/0!</v>
      </c>
      <c r="Z220" s="1" t="e">
        <f t="shared" si="49"/>
        <v>#DIV/0!</v>
      </c>
      <c r="AA220" s="1" t="e">
        <f t="shared" si="50"/>
        <v>#DIV/0!</v>
      </c>
      <c r="AB220" s="36">
        <f t="shared" si="45"/>
        <v>45129</v>
      </c>
      <c r="AC220" s="33">
        <f t="shared" si="46"/>
        <v>20</v>
      </c>
      <c r="AD220" s="9">
        <f t="shared" si="47"/>
        <v>22</v>
      </c>
      <c r="AE220" s="9">
        <f>AE218+(0.4*AF220-0.06*(AG223+AG218))</f>
        <v>1222.02</v>
      </c>
      <c r="AF220" s="1">
        <f>AE223-AE218</f>
        <v>-60</v>
      </c>
    </row>
    <row r="221" spans="1:33" ht="15" customHeight="1" x14ac:dyDescent="0.2">
      <c r="A221" s="3">
        <f t="shared" si="43"/>
        <v>45130</v>
      </c>
      <c r="B221" s="6">
        <f t="shared" si="44"/>
        <v>45130</v>
      </c>
      <c r="C221" s="47"/>
      <c r="D221" s="14"/>
      <c r="E221" s="14"/>
      <c r="F221" s="15"/>
      <c r="G221" s="8">
        <f>G218+0.01*(0.6*P220-0.06*(Q222+Q217))</f>
        <v>6.9618000000000002</v>
      </c>
      <c r="H221" s="8">
        <f>H218+0.01*(0.6*M220-0.06*(N222+N217))</f>
        <v>5.0182000000000002</v>
      </c>
      <c r="I221" s="8">
        <f>I218+0.6*((I223-I218)-360*(I223-I218&gt;0))+(I218+0.6*((I223-I218)-360*(I223-I218&gt;0))&lt;0)*360</f>
        <v>205.12</v>
      </c>
      <c r="J221" s="9">
        <f>J218+0.6*(J223-J218)</f>
        <v>946</v>
      </c>
      <c r="K221" s="33">
        <v>20</v>
      </c>
      <c r="L221" s="9">
        <v>10</v>
      </c>
      <c r="M221" s="29"/>
      <c r="P221" s="29"/>
      <c r="S221" s="51"/>
      <c r="T221" s="5">
        <f t="shared" si="39"/>
        <v>-13.22999999999999</v>
      </c>
      <c r="U221" s="5" t="b">
        <f t="shared" si="40"/>
        <v>0</v>
      </c>
      <c r="V221" s="5">
        <f t="shared" si="48"/>
        <v>0</v>
      </c>
      <c r="W221" s="5" t="e">
        <f t="shared" si="41"/>
        <v>#DIV/0!</v>
      </c>
      <c r="X221" s="1" t="e">
        <f t="shared" si="42"/>
        <v>#DIV/0!</v>
      </c>
      <c r="Z221" s="1" t="e">
        <f t="shared" si="49"/>
        <v>#DIV/0!</v>
      </c>
      <c r="AA221" s="1" t="e">
        <f t="shared" si="50"/>
        <v>#DIV/0!</v>
      </c>
      <c r="AB221" s="36">
        <f t="shared" si="45"/>
        <v>45130</v>
      </c>
      <c r="AC221" s="33">
        <f t="shared" si="46"/>
        <v>20</v>
      </c>
      <c r="AD221" s="9">
        <f t="shared" si="47"/>
        <v>10</v>
      </c>
      <c r="AE221" s="9">
        <f>AE218+(0.6*AF220-0.06*(AG223+AG218))</f>
        <v>1210.02</v>
      </c>
    </row>
    <row r="222" spans="1:33" ht="15" customHeight="1" x14ac:dyDescent="0.2">
      <c r="A222" s="3">
        <f t="shared" si="43"/>
        <v>45131</v>
      </c>
      <c r="B222" s="6">
        <f t="shared" si="44"/>
        <v>45131</v>
      </c>
      <c r="C222" s="46"/>
      <c r="D222" s="14"/>
      <c r="E222" s="14"/>
      <c r="F222" s="15"/>
      <c r="G222" s="8">
        <f>G218+0.01*(0.8*P220-0.04*(Q222+Q217))</f>
        <v>7.3872</v>
      </c>
      <c r="H222" s="8">
        <f>H218+0.01*(0.8*M220-0.04*(N222+N217))</f>
        <v>5.1048</v>
      </c>
      <c r="I222" s="8">
        <f>I218+0.8*((I223-I218)-360*(I223-I218&gt;0))+(I218+0.8*((I223-I218)-360*(I223-I218&gt;0))&lt;0)*360</f>
        <v>191.89</v>
      </c>
      <c r="J222" s="9">
        <f>J218+0.8*(J223-J218)</f>
        <v>946</v>
      </c>
      <c r="K222" s="33">
        <v>19</v>
      </c>
      <c r="L222" s="9">
        <v>58</v>
      </c>
      <c r="M222" s="29"/>
      <c r="N222" s="2">
        <f>M225-M220</f>
        <v>-4.0000000000000995</v>
      </c>
      <c r="P222" s="29"/>
      <c r="Q222" s="2">
        <f>P225-P220</f>
        <v>-8</v>
      </c>
      <c r="S222" s="51"/>
      <c r="T222" s="5">
        <f t="shared" si="39"/>
        <v>-13.230000000000018</v>
      </c>
      <c r="U222" s="5" t="b">
        <f t="shared" si="40"/>
        <v>0</v>
      </c>
      <c r="V222" s="5">
        <f t="shared" si="48"/>
        <v>0</v>
      </c>
      <c r="W222" s="5" t="e">
        <f t="shared" si="41"/>
        <v>#DIV/0!</v>
      </c>
      <c r="X222" s="1" t="e">
        <f t="shared" si="42"/>
        <v>#DIV/0!</v>
      </c>
      <c r="Z222" s="1" t="e">
        <f t="shared" si="49"/>
        <v>#DIV/0!</v>
      </c>
      <c r="AA222" s="1" t="e">
        <f t="shared" si="50"/>
        <v>#DIV/0!</v>
      </c>
      <c r="AB222" s="36">
        <f t="shared" si="45"/>
        <v>45131</v>
      </c>
      <c r="AC222" s="33">
        <f t="shared" si="46"/>
        <v>19</v>
      </c>
      <c r="AD222" s="9">
        <f t="shared" si="47"/>
        <v>58</v>
      </c>
      <c r="AE222" s="9">
        <f>AE218+(0.8*AF220-0.04*(AG223+AG218))</f>
        <v>1197.68</v>
      </c>
    </row>
    <row r="223" spans="1:33" ht="15" customHeight="1" x14ac:dyDescent="0.2">
      <c r="A223" s="18">
        <f t="shared" si="43"/>
        <v>45132</v>
      </c>
      <c r="B223" s="6">
        <f t="shared" si="44"/>
        <v>45132</v>
      </c>
      <c r="C223" s="46"/>
      <c r="D223" s="14"/>
      <c r="E223" s="14"/>
      <c r="F223" s="15"/>
      <c r="G223" s="8">
        <v>7.81</v>
      </c>
      <c r="H223" s="8">
        <v>5.19</v>
      </c>
      <c r="I223" s="8">
        <v>178.66</v>
      </c>
      <c r="J223" s="9">
        <v>946</v>
      </c>
      <c r="K223" s="33">
        <v>19</v>
      </c>
      <c r="L223" s="9">
        <v>45</v>
      </c>
      <c r="M223" s="29"/>
      <c r="P223" s="29"/>
      <c r="S223" s="51"/>
      <c r="T223" s="5">
        <f t="shared" si="39"/>
        <v>-13.22999999999999</v>
      </c>
      <c r="U223" s="5" t="b">
        <f t="shared" si="40"/>
        <v>0</v>
      </c>
      <c r="V223" s="5">
        <f t="shared" si="48"/>
        <v>0</v>
      </c>
      <c r="W223" s="5" t="e">
        <f t="shared" si="41"/>
        <v>#DIV/0!</v>
      </c>
      <c r="X223" s="1" t="e">
        <f t="shared" si="42"/>
        <v>#DIV/0!</v>
      </c>
      <c r="Z223" s="1" t="e">
        <f t="shared" si="49"/>
        <v>#DIV/0!</v>
      </c>
      <c r="AA223" s="1" t="e">
        <f t="shared" si="50"/>
        <v>#DIV/0!</v>
      </c>
      <c r="AB223" s="36">
        <f t="shared" si="45"/>
        <v>45132</v>
      </c>
      <c r="AC223" s="33">
        <f t="shared" si="46"/>
        <v>19</v>
      </c>
      <c r="AD223" s="9">
        <f t="shared" si="47"/>
        <v>45</v>
      </c>
      <c r="AE223" s="1">
        <f>SIGN(AC223)*(ABS(AC223)*60+AD223)+(AC223=0)*AD223</f>
        <v>1185</v>
      </c>
      <c r="AG223" s="1">
        <f>AF225-AF220</f>
        <v>-8</v>
      </c>
    </row>
    <row r="224" spans="1:33" ht="15" customHeight="1" x14ac:dyDescent="0.2">
      <c r="A224" s="3">
        <f t="shared" si="43"/>
        <v>45133</v>
      </c>
      <c r="B224" s="6">
        <f t="shared" si="44"/>
        <v>45133</v>
      </c>
      <c r="C224" s="46"/>
      <c r="D224" s="14"/>
      <c r="E224" s="14"/>
      <c r="F224" s="15"/>
      <c r="G224" s="8">
        <f>G223+0.01*(0.2*P225-0.04*(Q227+Q222))</f>
        <v>8.2279999999999998</v>
      </c>
      <c r="H224" s="8">
        <f>H223+0.01*(0.2*M225-0.04*(N227+N222))</f>
        <v>5.2728000000000002</v>
      </c>
      <c r="I224" s="8">
        <f>I223+0.2*((I228-I223)-360*(I228-I223&gt;0))+(I223+0.2*((I228-I223)-360*(I228-I223&gt;0))&lt;0)*360</f>
        <v>165.43</v>
      </c>
      <c r="J224" s="9">
        <f>J223+0.2*(J228-J223)</f>
        <v>946.2</v>
      </c>
      <c r="K224" s="33">
        <v>19</v>
      </c>
      <c r="L224" s="9">
        <v>32</v>
      </c>
      <c r="M224" s="29"/>
      <c r="O224" s="2">
        <f>N227-N222</f>
        <v>1.0000000000001705</v>
      </c>
      <c r="P224" s="29"/>
      <c r="R224" s="2">
        <f>Q227-Q222</f>
        <v>1.0000000000000568</v>
      </c>
      <c r="S224" s="51"/>
      <c r="T224" s="5">
        <f t="shared" si="39"/>
        <v>-13.22999999999999</v>
      </c>
      <c r="U224" s="5" t="b">
        <f t="shared" si="40"/>
        <v>0</v>
      </c>
      <c r="V224" s="5">
        <f t="shared" si="48"/>
        <v>0</v>
      </c>
      <c r="W224" s="5" t="e">
        <f t="shared" si="41"/>
        <v>#DIV/0!</v>
      </c>
      <c r="X224" s="1" t="e">
        <f t="shared" si="42"/>
        <v>#DIV/0!</v>
      </c>
      <c r="Z224" s="1" t="e">
        <f t="shared" si="49"/>
        <v>#DIV/0!</v>
      </c>
      <c r="AA224" s="1" t="e">
        <f t="shared" si="50"/>
        <v>#DIV/0!</v>
      </c>
      <c r="AB224" s="36">
        <f t="shared" si="45"/>
        <v>45133</v>
      </c>
      <c r="AC224" s="33">
        <f t="shared" si="46"/>
        <v>19</v>
      </c>
      <c r="AD224" s="9">
        <f t="shared" si="47"/>
        <v>32</v>
      </c>
      <c r="AE224" s="9">
        <f>AE223+(0.2*AF225-0.04*(AG228+AG223))</f>
        <v>1172</v>
      </c>
    </row>
    <row r="225" spans="1:33" ht="15" customHeight="1" x14ac:dyDescent="0.2">
      <c r="A225" s="3">
        <f t="shared" si="43"/>
        <v>45134</v>
      </c>
      <c r="B225" s="6">
        <f t="shared" si="44"/>
        <v>45134</v>
      </c>
      <c r="C225" s="46"/>
      <c r="D225" s="14"/>
      <c r="E225" s="14"/>
      <c r="F225" s="15"/>
      <c r="G225" s="8">
        <f>G223+0.01*(0.4*P225-0.06*(Q227+Q222))</f>
        <v>8.6429999999999989</v>
      </c>
      <c r="H225" s="8">
        <f>H223+0.01*(0.4*M225-0.06*(N227+N222))</f>
        <v>5.3542000000000005</v>
      </c>
      <c r="I225" s="8">
        <f>I223+0.4*((I228-I223)-360*(I228-I223&gt;0))+(I223+0.4*((I228-I223)-360*(I228-I223&gt;0))&lt;0)*360</f>
        <v>152.19999999999999</v>
      </c>
      <c r="J225" s="9">
        <f>J223+0.4*(J228-J223)</f>
        <v>946.4</v>
      </c>
      <c r="K225" s="33">
        <v>19</v>
      </c>
      <c r="L225" s="9">
        <v>19</v>
      </c>
      <c r="M225" s="29">
        <f>(H228-H223)*100</f>
        <v>39.999999999999943</v>
      </c>
      <c r="P225" s="29">
        <f>100*(G228-G223)</f>
        <v>205.99999999999997</v>
      </c>
      <c r="S225" s="50">
        <f>((I228-I223)*100-36000*(I228-I223&gt;0))</f>
        <v>-6614.9999999999991</v>
      </c>
      <c r="T225" s="5">
        <f t="shared" si="39"/>
        <v>-13.230000000000018</v>
      </c>
      <c r="U225" s="5" t="b">
        <f t="shared" si="40"/>
        <v>0</v>
      </c>
      <c r="V225" s="5">
        <f t="shared" si="48"/>
        <v>0</v>
      </c>
      <c r="W225" s="5" t="e">
        <f t="shared" si="41"/>
        <v>#DIV/0!</v>
      </c>
      <c r="X225" s="1" t="e">
        <f t="shared" si="42"/>
        <v>#DIV/0!</v>
      </c>
      <c r="Z225" s="1" t="e">
        <f t="shared" si="49"/>
        <v>#DIV/0!</v>
      </c>
      <c r="AA225" s="1" t="e">
        <f t="shared" si="50"/>
        <v>#DIV/0!</v>
      </c>
      <c r="AB225" s="36">
        <f t="shared" si="45"/>
        <v>45134</v>
      </c>
      <c r="AC225" s="33">
        <f t="shared" si="46"/>
        <v>19</v>
      </c>
      <c r="AD225" s="9">
        <f t="shared" si="47"/>
        <v>19</v>
      </c>
      <c r="AE225" s="9">
        <f>AE223+(0.4*AF225-0.06*(AG228+AG223))</f>
        <v>1158.7</v>
      </c>
      <c r="AF225" s="1">
        <f>AE228-AE223</f>
        <v>-68</v>
      </c>
    </row>
    <row r="226" spans="1:33" ht="15" customHeight="1" x14ac:dyDescent="0.2">
      <c r="A226" s="3">
        <f t="shared" si="43"/>
        <v>45135</v>
      </c>
      <c r="B226" s="6">
        <f t="shared" si="44"/>
        <v>45135</v>
      </c>
      <c r="C226" s="46"/>
      <c r="D226" s="14"/>
      <c r="E226" s="14"/>
      <c r="F226" s="15"/>
      <c r="G226" s="8">
        <f>G223+0.01*(0.6*P225-0.06*(Q227+Q222))</f>
        <v>9.0549999999999997</v>
      </c>
      <c r="H226" s="8">
        <f>H223+0.01*(0.6*M225-0.06*(N227+N222))</f>
        <v>5.4341999999999997</v>
      </c>
      <c r="I226" s="8">
        <f>I223+0.6*((I228-I223)-360*(I228-I223&gt;0))+(I223+0.6*((I228-I223)-360*(I228-I223&gt;0))&lt;0)*360</f>
        <v>138.97</v>
      </c>
      <c r="J226" s="9">
        <f>J223+0.6*(J228-J223)</f>
        <v>946.6</v>
      </c>
      <c r="K226" s="33">
        <v>19</v>
      </c>
      <c r="L226" s="9">
        <v>5</v>
      </c>
      <c r="M226" s="29"/>
      <c r="P226" s="29"/>
      <c r="S226" s="51"/>
      <c r="T226" s="5">
        <f t="shared" si="39"/>
        <v>-13.22999999999999</v>
      </c>
      <c r="U226" s="5" t="b">
        <f t="shared" si="40"/>
        <v>0</v>
      </c>
      <c r="V226" s="5">
        <f t="shared" si="48"/>
        <v>0</v>
      </c>
      <c r="W226" s="5" t="e">
        <f t="shared" si="41"/>
        <v>#DIV/0!</v>
      </c>
      <c r="X226" s="1" t="e">
        <f t="shared" si="42"/>
        <v>#DIV/0!</v>
      </c>
      <c r="Z226" s="1" t="e">
        <f t="shared" si="49"/>
        <v>#DIV/0!</v>
      </c>
      <c r="AA226" s="1" t="e">
        <f t="shared" si="50"/>
        <v>#DIV/0!</v>
      </c>
      <c r="AB226" s="36">
        <f t="shared" si="45"/>
        <v>45135</v>
      </c>
      <c r="AC226" s="33">
        <f t="shared" si="46"/>
        <v>19</v>
      </c>
      <c r="AD226" s="9">
        <f t="shared" si="47"/>
        <v>5</v>
      </c>
      <c r="AE226" s="9">
        <f>AE223+(0.6*AF225-0.06*(AG228+AG223))</f>
        <v>1145.0999999999999</v>
      </c>
    </row>
    <row r="227" spans="1:33" ht="15" customHeight="1" x14ac:dyDescent="0.2">
      <c r="A227" s="3">
        <f t="shared" si="43"/>
        <v>45136</v>
      </c>
      <c r="B227" s="6">
        <f t="shared" si="44"/>
        <v>45136</v>
      </c>
      <c r="C227" s="46"/>
      <c r="D227" s="14"/>
      <c r="E227" s="14"/>
      <c r="F227" s="15"/>
      <c r="G227" s="8">
        <f>G223+0.01*(0.8*P225-0.04*(Q227+Q222))</f>
        <v>9.4639999999999986</v>
      </c>
      <c r="H227" s="8">
        <f>H223+0.01*(0.8*M225-0.04*(N227+N222))</f>
        <v>5.5128000000000004</v>
      </c>
      <c r="I227" s="8">
        <f>I223+0.8*((I228-I223)-360*(I228-I223&gt;0))+(I223+0.8*((I228-I223)-360*(I228-I223&gt;0))&lt;0)*360</f>
        <v>125.74000000000001</v>
      </c>
      <c r="J227" s="9">
        <f>J223+0.8*(J228-J223)</f>
        <v>946.8</v>
      </c>
      <c r="K227" s="33">
        <v>18</v>
      </c>
      <c r="L227" s="9">
        <v>51</v>
      </c>
      <c r="M227" s="29"/>
      <c r="N227" s="2">
        <f>M230-M225</f>
        <v>-2.9999999999999289</v>
      </c>
      <c r="P227" s="29"/>
      <c r="Q227" s="2">
        <f>P230-P225</f>
        <v>-6.9999999999999432</v>
      </c>
      <c r="S227" s="51"/>
      <c r="T227" s="5">
        <f t="shared" si="39"/>
        <v>-13.22999999999999</v>
      </c>
      <c r="U227" s="5" t="b">
        <f t="shared" si="40"/>
        <v>0</v>
      </c>
      <c r="V227" s="5">
        <f t="shared" si="48"/>
        <v>0</v>
      </c>
      <c r="W227" s="5" t="e">
        <f t="shared" si="41"/>
        <v>#DIV/0!</v>
      </c>
      <c r="X227" s="1" t="e">
        <f t="shared" si="42"/>
        <v>#DIV/0!</v>
      </c>
      <c r="Z227" s="1" t="e">
        <f t="shared" si="49"/>
        <v>#DIV/0!</v>
      </c>
      <c r="AA227" s="1" t="e">
        <f t="shared" si="50"/>
        <v>#DIV/0!</v>
      </c>
      <c r="AB227" s="36">
        <f t="shared" si="45"/>
        <v>45136</v>
      </c>
      <c r="AC227" s="33">
        <f t="shared" si="46"/>
        <v>18</v>
      </c>
      <c r="AD227" s="9">
        <f t="shared" si="47"/>
        <v>51</v>
      </c>
      <c r="AE227" s="9">
        <f>AE223+(0.8*AF225-0.04*(AG228+AG223))</f>
        <v>1131.2</v>
      </c>
    </row>
    <row r="228" spans="1:33" ht="15" customHeight="1" x14ac:dyDescent="0.2">
      <c r="A228" s="18">
        <f t="shared" si="43"/>
        <v>45137</v>
      </c>
      <c r="B228" s="6">
        <f t="shared" si="44"/>
        <v>45137</v>
      </c>
      <c r="C228" s="46"/>
      <c r="D228" s="14"/>
      <c r="E228" s="14"/>
      <c r="F228" s="15"/>
      <c r="G228" s="8">
        <v>9.8699999999999992</v>
      </c>
      <c r="H228" s="8">
        <v>5.59</v>
      </c>
      <c r="I228" s="8">
        <v>112.51</v>
      </c>
      <c r="J228" s="9">
        <v>947</v>
      </c>
      <c r="K228" s="33">
        <v>18</v>
      </c>
      <c r="L228" s="9">
        <v>37</v>
      </c>
      <c r="M228" s="29"/>
      <c r="P228" s="29"/>
      <c r="S228" s="51"/>
      <c r="T228" s="5">
        <f t="shared" si="39"/>
        <v>-13.230000000000004</v>
      </c>
      <c r="U228" s="5" t="b">
        <f t="shared" si="40"/>
        <v>0</v>
      </c>
      <c r="V228" s="5">
        <f t="shared" si="48"/>
        <v>0</v>
      </c>
      <c r="W228" s="5" t="e">
        <f t="shared" si="41"/>
        <v>#DIV/0!</v>
      </c>
      <c r="X228" s="1" t="e">
        <f t="shared" si="42"/>
        <v>#DIV/0!</v>
      </c>
      <c r="Z228" s="1" t="e">
        <f t="shared" si="49"/>
        <v>#DIV/0!</v>
      </c>
      <c r="AA228" s="1" t="e">
        <f t="shared" si="50"/>
        <v>#DIV/0!</v>
      </c>
      <c r="AB228" s="36">
        <f t="shared" si="45"/>
        <v>45137</v>
      </c>
      <c r="AC228" s="33">
        <f t="shared" si="46"/>
        <v>18</v>
      </c>
      <c r="AD228" s="9">
        <f t="shared" si="47"/>
        <v>37</v>
      </c>
      <c r="AE228" s="1">
        <f>SIGN(AC228)*(ABS(AC228)*60+AD228)+(AC228=0)*AD228</f>
        <v>1117</v>
      </c>
      <c r="AG228" s="1">
        <f>AF230-AF225</f>
        <v>-7</v>
      </c>
    </row>
    <row r="229" spans="1:33" ht="15" customHeight="1" x14ac:dyDescent="0.2">
      <c r="A229" s="3">
        <f t="shared" si="43"/>
        <v>45138</v>
      </c>
      <c r="B229" s="6">
        <f t="shared" si="44"/>
        <v>45138</v>
      </c>
      <c r="C229" s="46"/>
      <c r="D229" s="14"/>
      <c r="E229" s="14"/>
      <c r="F229" s="15"/>
      <c r="G229" s="8">
        <f>G228+0.01*(0.2*P230-0.04*(Q232+Q227))</f>
        <v>10.2752</v>
      </c>
      <c r="H229" s="8">
        <f>H228+0.01*(0.2*M230-0.04*(N232+N227))</f>
        <v>5.6672000000000002</v>
      </c>
      <c r="I229" s="8">
        <f>I228+0.2*((I233-I228)-360*(I233-I228&gt;0))+(I228+0.2*((I233-I228)-360*(I233-I228&gt;0))&lt;0)*360</f>
        <v>99.284000000000006</v>
      </c>
      <c r="J229" s="9">
        <f>J228+0.2*(J233-J228)</f>
        <v>947</v>
      </c>
      <c r="K229" s="33">
        <v>18</v>
      </c>
      <c r="L229" s="9">
        <v>23</v>
      </c>
      <c r="M229" s="29"/>
      <c r="O229" s="2">
        <f>N232-N227</f>
        <v>-2.0000000000000568</v>
      </c>
      <c r="P229" s="29"/>
      <c r="R229" s="2">
        <f>Q232-Q227</f>
        <v>-4</v>
      </c>
      <c r="S229" s="51"/>
      <c r="T229" s="5">
        <f t="shared" si="39"/>
        <v>-13.225999999999999</v>
      </c>
      <c r="U229" s="5" t="b">
        <f t="shared" si="40"/>
        <v>0</v>
      </c>
      <c r="V229" s="5">
        <f t="shared" si="48"/>
        <v>0</v>
      </c>
      <c r="W229" s="5" t="e">
        <f t="shared" si="41"/>
        <v>#DIV/0!</v>
      </c>
      <c r="X229" s="1" t="e">
        <f t="shared" si="42"/>
        <v>#DIV/0!</v>
      </c>
      <c r="Z229" s="1" t="e">
        <f t="shared" si="49"/>
        <v>#DIV/0!</v>
      </c>
      <c r="AA229" s="1" t="e">
        <f t="shared" si="50"/>
        <v>#DIV/0!</v>
      </c>
      <c r="AB229" s="36">
        <f t="shared" si="45"/>
        <v>45138</v>
      </c>
      <c r="AC229" s="33">
        <f t="shared" si="46"/>
        <v>18</v>
      </c>
      <c r="AD229" s="9">
        <f t="shared" si="47"/>
        <v>23</v>
      </c>
      <c r="AE229" s="9">
        <f>AE228+(0.2*AF230-0.04*(AG233+AG228))</f>
        <v>1102.5999999999999</v>
      </c>
    </row>
    <row r="230" spans="1:33" ht="15" customHeight="1" x14ac:dyDescent="0.2">
      <c r="A230" s="3">
        <f t="shared" si="43"/>
        <v>45139</v>
      </c>
      <c r="B230" s="6">
        <f t="shared" si="44"/>
        <v>45139</v>
      </c>
      <c r="C230" s="46"/>
      <c r="D230" s="14"/>
      <c r="E230" s="14"/>
      <c r="F230" s="15"/>
      <c r="G230" s="8">
        <f>G228+0.01*(0.4*P230-0.06*(Q232+Q227))</f>
        <v>10.6768</v>
      </c>
      <c r="H230" s="8">
        <f>H228+0.01*(0.4*M230-0.06*(N232+N227))</f>
        <v>5.7427999999999999</v>
      </c>
      <c r="I230" s="8">
        <f>I228+0.4*((I233-I228)-360*(I233-I228&gt;0))+(I228+0.4*((I233-I228)-360*(I233-I228&gt;0))&lt;0)*360</f>
        <v>86.058000000000007</v>
      </c>
      <c r="J230" s="9">
        <f>J228+0.4*(J233-J228)</f>
        <v>947</v>
      </c>
      <c r="K230" s="33">
        <v>18</v>
      </c>
      <c r="L230" s="9">
        <v>8</v>
      </c>
      <c r="M230" s="29">
        <f>(H233-H228)*100</f>
        <v>37.000000000000014</v>
      </c>
      <c r="P230" s="29">
        <f>100*(G233-G228)</f>
        <v>199.00000000000003</v>
      </c>
      <c r="S230" s="50">
        <f>((I233-I228)*100-36000*(I233-I228&gt;0))</f>
        <v>-6613</v>
      </c>
      <c r="T230" s="5">
        <f t="shared" si="39"/>
        <v>-13.225999999999999</v>
      </c>
      <c r="U230" s="5" t="b">
        <f t="shared" si="40"/>
        <v>0</v>
      </c>
      <c r="V230" s="5">
        <f t="shared" si="48"/>
        <v>0</v>
      </c>
      <c r="W230" s="5" t="e">
        <f t="shared" si="41"/>
        <v>#DIV/0!</v>
      </c>
      <c r="X230" s="1" t="e">
        <f t="shared" si="42"/>
        <v>#DIV/0!</v>
      </c>
      <c r="Z230" s="1" t="e">
        <f t="shared" si="49"/>
        <v>#DIV/0!</v>
      </c>
      <c r="AA230" s="1" t="e">
        <f t="shared" si="50"/>
        <v>#DIV/0!</v>
      </c>
      <c r="AB230" s="36">
        <f t="shared" si="45"/>
        <v>45139</v>
      </c>
      <c r="AC230" s="33">
        <f t="shared" si="46"/>
        <v>18</v>
      </c>
      <c r="AD230" s="9">
        <f t="shared" si="47"/>
        <v>8</v>
      </c>
      <c r="AE230" s="9">
        <f>AE228+(0.4*AF230-0.06*(AG233+AG228))</f>
        <v>1087.9000000000001</v>
      </c>
      <c r="AF230" s="1">
        <f>AE233-AE228</f>
        <v>-75</v>
      </c>
    </row>
    <row r="231" spans="1:33" ht="15" customHeight="1" x14ac:dyDescent="0.2">
      <c r="A231" s="3">
        <f t="shared" si="43"/>
        <v>45140</v>
      </c>
      <c r="B231" s="6">
        <f t="shared" si="44"/>
        <v>45140</v>
      </c>
      <c r="C231" s="47"/>
      <c r="D231" s="14"/>
      <c r="E231" s="14"/>
      <c r="F231" s="15"/>
      <c r="G231" s="8">
        <f>G228+0.01*(0.6*P230-0.06*(Q232+Q227))</f>
        <v>11.0748</v>
      </c>
      <c r="H231" s="8">
        <f>H228+0.01*(0.6*M230-0.06*(N232+N227))</f>
        <v>5.8167999999999997</v>
      </c>
      <c r="I231" s="8">
        <f>I228+0.6*((I233-I228)-360*(I233-I228&gt;0))+(I228+0.6*((I233-I228)-360*(I233-I228&gt;0))&lt;0)*360</f>
        <v>72.832000000000008</v>
      </c>
      <c r="J231" s="9">
        <f>J228+0.6*(J233-J228)</f>
        <v>947</v>
      </c>
      <c r="K231" s="33">
        <v>17</v>
      </c>
      <c r="L231" s="9">
        <v>53</v>
      </c>
      <c r="M231" s="29"/>
      <c r="P231" s="29"/>
      <c r="S231" s="51"/>
      <c r="T231" s="5">
        <f t="shared" si="39"/>
        <v>-13.225999999999999</v>
      </c>
      <c r="U231" s="5" t="b">
        <f t="shared" si="40"/>
        <v>0</v>
      </c>
      <c r="V231" s="5">
        <f t="shared" si="48"/>
        <v>0</v>
      </c>
      <c r="W231" s="5" t="e">
        <f t="shared" si="41"/>
        <v>#DIV/0!</v>
      </c>
      <c r="X231" s="1" t="e">
        <f t="shared" si="42"/>
        <v>#DIV/0!</v>
      </c>
      <c r="Z231" s="1" t="e">
        <f t="shared" si="49"/>
        <v>#DIV/0!</v>
      </c>
      <c r="AA231" s="1" t="e">
        <f t="shared" si="50"/>
        <v>#DIV/0!</v>
      </c>
      <c r="AB231" s="36">
        <f t="shared" si="45"/>
        <v>45140</v>
      </c>
      <c r="AC231" s="33">
        <f t="shared" si="46"/>
        <v>17</v>
      </c>
      <c r="AD231" s="9">
        <f t="shared" si="47"/>
        <v>53</v>
      </c>
      <c r="AE231" s="9">
        <f>AE228+(0.6*AF230-0.06*(AG233+AG228))</f>
        <v>1072.9000000000001</v>
      </c>
    </row>
    <row r="232" spans="1:33" ht="15" customHeight="1" x14ac:dyDescent="0.2">
      <c r="A232" s="3">
        <f t="shared" si="43"/>
        <v>45141</v>
      </c>
      <c r="B232" s="6">
        <f t="shared" si="44"/>
        <v>45141</v>
      </c>
      <c r="C232" s="46"/>
      <c r="D232" s="14"/>
      <c r="E232" s="14"/>
      <c r="F232" s="15"/>
      <c r="G232" s="8">
        <f>G228+0.01*(0.8*P230-0.04*(Q232+Q227))</f>
        <v>11.469199999999999</v>
      </c>
      <c r="H232" s="8">
        <f>H228+0.01*(0.8*M230-0.04*(N232+N227))</f>
        <v>5.8891999999999998</v>
      </c>
      <c r="I232" s="8">
        <f>I228+0.8*((I233-I228)-360*(I233-I228&gt;0))+(I228+0.8*((I233-I228)-360*(I233-I228&gt;0))&lt;0)*360</f>
        <v>59.606000000000009</v>
      </c>
      <c r="J232" s="9">
        <f>J228+0.8*(J233-J228)</f>
        <v>947</v>
      </c>
      <c r="K232" s="33">
        <v>17</v>
      </c>
      <c r="L232" s="9">
        <v>37</v>
      </c>
      <c r="M232" s="29"/>
      <c r="N232" s="2">
        <f>M235-M230</f>
        <v>-4.9999999999999858</v>
      </c>
      <c r="P232" s="29"/>
      <c r="Q232" s="2">
        <f>P235-P230</f>
        <v>-10.999999999999943</v>
      </c>
      <c r="S232" s="51"/>
      <c r="T232" s="5">
        <f t="shared" si="39"/>
        <v>-13.225999999999999</v>
      </c>
      <c r="U232" s="5" t="b">
        <f t="shared" si="40"/>
        <v>0</v>
      </c>
      <c r="V232" s="5">
        <f t="shared" si="48"/>
        <v>0</v>
      </c>
      <c r="W232" s="5" t="e">
        <f t="shared" si="41"/>
        <v>#DIV/0!</v>
      </c>
      <c r="X232" s="1" t="e">
        <f t="shared" si="42"/>
        <v>#DIV/0!</v>
      </c>
      <c r="Z232" s="1" t="e">
        <f t="shared" si="49"/>
        <v>#DIV/0!</v>
      </c>
      <c r="AA232" s="1" t="e">
        <f t="shared" si="50"/>
        <v>#DIV/0!</v>
      </c>
      <c r="AB232" s="36">
        <f t="shared" si="45"/>
        <v>45141</v>
      </c>
      <c r="AC232" s="33">
        <f t="shared" si="46"/>
        <v>17</v>
      </c>
      <c r="AD232" s="9">
        <f t="shared" si="47"/>
        <v>37</v>
      </c>
      <c r="AE232" s="9">
        <f>AE228+(0.8*AF230-0.04*(AG233+AG228))</f>
        <v>1057.5999999999999</v>
      </c>
    </row>
    <row r="233" spans="1:33" ht="15" customHeight="1" x14ac:dyDescent="0.2">
      <c r="A233" s="18">
        <f t="shared" si="43"/>
        <v>45142</v>
      </c>
      <c r="B233" s="6">
        <f t="shared" si="44"/>
        <v>45142</v>
      </c>
      <c r="C233" s="46"/>
      <c r="D233" s="14"/>
      <c r="E233" s="14"/>
      <c r="F233" s="15"/>
      <c r="G233" s="8">
        <v>11.86</v>
      </c>
      <c r="H233" s="8">
        <v>5.96</v>
      </c>
      <c r="I233" s="8">
        <v>46.38</v>
      </c>
      <c r="J233" s="9">
        <v>947</v>
      </c>
      <c r="K233" s="33">
        <v>17</v>
      </c>
      <c r="L233" s="9">
        <v>22</v>
      </c>
      <c r="M233" s="29"/>
      <c r="P233" s="29"/>
      <c r="S233" s="51"/>
      <c r="T233" s="5">
        <f t="shared" si="39"/>
        <v>-13.226000000000006</v>
      </c>
      <c r="U233" s="5" t="b">
        <f t="shared" si="40"/>
        <v>0</v>
      </c>
      <c r="V233" s="5">
        <f t="shared" si="48"/>
        <v>0</v>
      </c>
      <c r="W233" s="5" t="e">
        <f t="shared" si="41"/>
        <v>#DIV/0!</v>
      </c>
      <c r="X233" s="1" t="e">
        <f t="shared" si="42"/>
        <v>#DIV/0!</v>
      </c>
      <c r="Z233" s="1" t="e">
        <f t="shared" si="49"/>
        <v>#DIV/0!</v>
      </c>
      <c r="AA233" s="1" t="e">
        <f t="shared" si="50"/>
        <v>#DIV/0!</v>
      </c>
      <c r="AB233" s="36">
        <f t="shared" si="45"/>
        <v>45142</v>
      </c>
      <c r="AC233" s="33">
        <f t="shared" si="46"/>
        <v>17</v>
      </c>
      <c r="AD233" s="9">
        <f t="shared" si="47"/>
        <v>22</v>
      </c>
      <c r="AE233" s="1">
        <f>SIGN(AC233)*(ABS(AC233)*60+AD233)+(AC233=0)*AD233</f>
        <v>1042</v>
      </c>
      <c r="AG233" s="1">
        <f>AF235-AF230</f>
        <v>-8</v>
      </c>
    </row>
    <row r="234" spans="1:33" ht="15" customHeight="1" x14ac:dyDescent="0.2">
      <c r="A234" s="3">
        <f t="shared" si="43"/>
        <v>45143</v>
      </c>
      <c r="B234" s="6">
        <f t="shared" si="44"/>
        <v>45143</v>
      </c>
      <c r="C234" s="46"/>
      <c r="D234" s="14"/>
      <c r="E234" s="14"/>
      <c r="F234" s="15"/>
      <c r="G234" s="8">
        <f>G233+0.01*(0.2*P235-0.04*(Q237+Q232))</f>
        <v>12.2448</v>
      </c>
      <c r="H234" s="8">
        <f>H233+0.01*(0.2*M235-0.04*(N237+N232))</f>
        <v>6.0275999999999996</v>
      </c>
      <c r="I234" s="8">
        <f>I233+0.2*((I238-I233)-360*(I238-I233&gt;0))+(I233+0.2*((I238-I233)-360*(I238-I233&gt;0))&lt;0)*360</f>
        <v>33.158000000000001</v>
      </c>
      <c r="J234" s="9">
        <f>J233+0.2*(J238-J233)</f>
        <v>947.2</v>
      </c>
      <c r="K234" s="33">
        <v>17</v>
      </c>
      <c r="L234" s="9">
        <v>6</v>
      </c>
      <c r="M234" s="29"/>
      <c r="O234" s="2">
        <f>N237-N232</f>
        <v>0.99999999999989342</v>
      </c>
      <c r="P234" s="29"/>
      <c r="R234" s="2">
        <f>Q237-Q232</f>
        <v>-1.9895196601282805E-13</v>
      </c>
      <c r="S234" s="51"/>
      <c r="T234" s="5">
        <f t="shared" si="39"/>
        <v>-13.222000000000001</v>
      </c>
      <c r="U234" s="5" t="b">
        <f t="shared" si="40"/>
        <v>0</v>
      </c>
      <c r="V234" s="5">
        <f t="shared" si="48"/>
        <v>0</v>
      </c>
      <c r="W234" s="5" t="e">
        <f t="shared" si="41"/>
        <v>#DIV/0!</v>
      </c>
      <c r="X234" s="1" t="e">
        <f t="shared" si="42"/>
        <v>#DIV/0!</v>
      </c>
      <c r="Z234" s="1" t="e">
        <f t="shared" si="49"/>
        <v>#DIV/0!</v>
      </c>
      <c r="AA234" s="1" t="e">
        <f t="shared" si="50"/>
        <v>#DIV/0!</v>
      </c>
      <c r="AB234" s="36">
        <f t="shared" si="45"/>
        <v>45143</v>
      </c>
      <c r="AC234" s="33">
        <f t="shared" si="46"/>
        <v>17</v>
      </c>
      <c r="AD234" s="9">
        <f t="shared" si="47"/>
        <v>6</v>
      </c>
      <c r="AE234" s="9">
        <f>AE233+(0.2*AF235-0.04*(AG238+AG233))</f>
        <v>1025.96</v>
      </c>
    </row>
    <row r="235" spans="1:33" ht="15" customHeight="1" x14ac:dyDescent="0.2">
      <c r="A235" s="3">
        <f t="shared" si="43"/>
        <v>45144</v>
      </c>
      <c r="B235" s="6">
        <f t="shared" si="44"/>
        <v>45144</v>
      </c>
      <c r="C235" s="46"/>
      <c r="D235" s="14"/>
      <c r="E235" s="14"/>
      <c r="F235" s="15"/>
      <c r="G235" s="8">
        <f>G233+0.01*(0.4*P235-0.06*(Q237+Q232))</f>
        <v>12.6252</v>
      </c>
      <c r="H235" s="8">
        <f>H233+0.01*(0.4*M235-0.06*(N237+N232))</f>
        <v>6.0933999999999999</v>
      </c>
      <c r="I235" s="8">
        <f>I233+0.4*((I238-I233)-360*(I238-I233&gt;0))+(I233+0.4*((I238-I233)-360*(I238-I233&gt;0))&lt;0)*360</f>
        <v>19.935999999999996</v>
      </c>
      <c r="J235" s="9">
        <f>J233+0.4*(J238-J233)</f>
        <v>947.4</v>
      </c>
      <c r="K235" s="33">
        <v>16</v>
      </c>
      <c r="L235" s="9">
        <v>49</v>
      </c>
      <c r="M235" s="29">
        <f>(H238-H233)*100</f>
        <v>32.000000000000028</v>
      </c>
      <c r="P235" s="29">
        <f>100*(G238-G233)</f>
        <v>188.00000000000009</v>
      </c>
      <c r="S235" s="50">
        <f>((I238-I233)*100-36000*(I238-I233&gt;0))</f>
        <v>-6611</v>
      </c>
      <c r="T235" s="5">
        <f t="shared" si="39"/>
        <v>-13.222000000000005</v>
      </c>
      <c r="U235" s="5" t="b">
        <f t="shared" si="40"/>
        <v>0</v>
      </c>
      <c r="V235" s="5">
        <f t="shared" si="48"/>
        <v>0</v>
      </c>
      <c r="W235" s="5" t="e">
        <f t="shared" si="41"/>
        <v>#DIV/0!</v>
      </c>
      <c r="X235" s="1" t="e">
        <f t="shared" si="42"/>
        <v>#DIV/0!</v>
      </c>
      <c r="Z235" s="1" t="e">
        <f t="shared" si="49"/>
        <v>#DIV/0!</v>
      </c>
      <c r="AA235" s="1" t="e">
        <f t="shared" si="50"/>
        <v>#DIV/0!</v>
      </c>
      <c r="AB235" s="36">
        <f t="shared" si="45"/>
        <v>45144</v>
      </c>
      <c r="AC235" s="33">
        <f t="shared" si="46"/>
        <v>16</v>
      </c>
      <c r="AD235" s="39">
        <f t="shared" si="47"/>
        <v>49</v>
      </c>
      <c r="AE235" s="9">
        <f>AE233+(0.4*AF235-0.06*(AG238+AG233))</f>
        <v>1009.64</v>
      </c>
      <c r="AF235" s="1">
        <f>AE238-AE233</f>
        <v>-83</v>
      </c>
    </row>
    <row r="236" spans="1:33" ht="15" customHeight="1" x14ac:dyDescent="0.2">
      <c r="A236" s="3">
        <f t="shared" si="43"/>
        <v>45145</v>
      </c>
      <c r="B236" s="6">
        <f t="shared" si="44"/>
        <v>45145</v>
      </c>
      <c r="C236" s="46">
        <v>2274</v>
      </c>
      <c r="D236" s="14"/>
      <c r="E236" s="14"/>
      <c r="F236" s="15"/>
      <c r="G236" s="8">
        <f>G233+0.01*(0.6*P235-0.06*(Q237+Q232))</f>
        <v>13.001200000000001</v>
      </c>
      <c r="H236" s="8">
        <f>H233+0.01*(0.6*M235-0.06*(N237+N232))</f>
        <v>6.1574</v>
      </c>
      <c r="I236" s="8">
        <f>I233+0.6*((I238-I233)-360*(I238-I233&gt;0))+(I233+0.6*((I238-I233)-360*(I238-I233&gt;0))&lt;0)*360</f>
        <v>6.7139999999999986</v>
      </c>
      <c r="J236" s="9">
        <f>J233+0.6*(J238-J233)</f>
        <v>947.6</v>
      </c>
      <c r="K236" s="33">
        <v>16</v>
      </c>
      <c r="L236" s="9">
        <v>33</v>
      </c>
      <c r="M236" s="29"/>
      <c r="P236" s="29"/>
      <c r="S236" s="38"/>
      <c r="T236" s="5">
        <f t="shared" si="39"/>
        <v>-13.221999999999998</v>
      </c>
      <c r="U236" s="5" t="b">
        <f t="shared" si="40"/>
        <v>0</v>
      </c>
      <c r="V236" s="5">
        <f t="shared" si="48"/>
        <v>0</v>
      </c>
      <c r="W236" s="5" t="e">
        <f t="shared" si="41"/>
        <v>#DIV/0!</v>
      </c>
      <c r="X236" s="1" t="e">
        <f t="shared" si="42"/>
        <v>#DIV/0!</v>
      </c>
      <c r="Y236" s="1">
        <v>2274</v>
      </c>
      <c r="Z236" s="1" t="e">
        <f t="shared" si="49"/>
        <v>#DIV/0!</v>
      </c>
      <c r="AA236" s="1" t="e">
        <f t="shared" si="50"/>
        <v>#DIV/0!</v>
      </c>
      <c r="AB236" s="36">
        <f t="shared" si="45"/>
        <v>45145</v>
      </c>
      <c r="AC236" s="33">
        <f t="shared" si="46"/>
        <v>16</v>
      </c>
      <c r="AD236" s="9">
        <f t="shared" si="47"/>
        <v>33</v>
      </c>
      <c r="AE236" s="9">
        <f>AE233+(0.6*AF235-0.06*(AG238+AG233))</f>
        <v>993.04</v>
      </c>
    </row>
    <row r="237" spans="1:33" ht="15" customHeight="1" x14ac:dyDescent="0.2">
      <c r="A237" s="3">
        <f t="shared" si="43"/>
        <v>45146</v>
      </c>
      <c r="B237" s="6">
        <f t="shared" si="44"/>
        <v>45146</v>
      </c>
      <c r="C237" s="47">
        <v>0.88263888888888886</v>
      </c>
      <c r="D237" s="14"/>
      <c r="E237" s="14"/>
      <c r="F237" s="15"/>
      <c r="G237" s="8">
        <f>G233+0.01*(0.8*P235-0.04*(Q237+Q232))</f>
        <v>13.3728</v>
      </c>
      <c r="H237" s="8">
        <f>H233+0.01*(0.8*M235-0.04*(N237+N232))</f>
        <v>6.2195999999999998</v>
      </c>
      <c r="I237" s="8">
        <f>I233+0.8*((I238-I233)-360*(I238-I233&gt;0))+(I233+0.8*((I238-I233)-360*(I238-I233&gt;0))&lt;0)*360</f>
        <v>353.49199999999996</v>
      </c>
      <c r="J237" s="9">
        <f>J233+0.8*(J238-J233)</f>
        <v>947.8</v>
      </c>
      <c r="K237" s="33">
        <v>16</v>
      </c>
      <c r="L237" s="9">
        <v>16</v>
      </c>
      <c r="M237" s="29"/>
      <c r="N237" s="2">
        <f>M240-M235</f>
        <v>-4.0000000000000924</v>
      </c>
      <c r="P237" s="29"/>
      <c r="Q237" s="2">
        <f>P240-P235</f>
        <v>-11.000000000000142</v>
      </c>
      <c r="S237" s="51"/>
      <c r="T237" s="5">
        <f t="shared" si="39"/>
        <v>346.77799999999996</v>
      </c>
      <c r="U237" s="5" t="b">
        <f t="shared" si="40"/>
        <v>1</v>
      </c>
      <c r="V237" s="5">
        <f t="shared" si="48"/>
        <v>-13.222000000000037</v>
      </c>
      <c r="W237" s="5">
        <f t="shared" si="41"/>
        <v>-2.8130388746029702</v>
      </c>
      <c r="X237" s="1">
        <f t="shared" si="42"/>
        <v>21.18696112539703</v>
      </c>
      <c r="Z237" s="1">
        <f t="shared" si="49"/>
        <v>21</v>
      </c>
      <c r="AA237" s="1">
        <f t="shared" si="50"/>
        <v>11</v>
      </c>
      <c r="AB237" s="36">
        <f t="shared" si="45"/>
        <v>45146</v>
      </c>
      <c r="AC237" s="33">
        <f t="shared" si="46"/>
        <v>16</v>
      </c>
      <c r="AD237" s="9">
        <f t="shared" si="47"/>
        <v>16</v>
      </c>
      <c r="AE237" s="9">
        <f>AE233+(0.8*AF235-0.04*(AG238+AG233))</f>
        <v>976.16</v>
      </c>
    </row>
    <row r="238" spans="1:33" ht="15" customHeight="1" x14ac:dyDescent="0.2">
      <c r="A238" s="18">
        <f t="shared" si="43"/>
        <v>45147</v>
      </c>
      <c r="B238" s="6">
        <f t="shared" si="44"/>
        <v>45147</v>
      </c>
      <c r="C238" s="46"/>
      <c r="D238" s="14"/>
      <c r="E238" s="14"/>
      <c r="F238" s="15"/>
      <c r="G238" s="8">
        <v>13.74</v>
      </c>
      <c r="H238" s="8">
        <v>6.28</v>
      </c>
      <c r="I238" s="8">
        <v>340.27</v>
      </c>
      <c r="J238" s="9">
        <v>948</v>
      </c>
      <c r="K238" s="33">
        <v>15</v>
      </c>
      <c r="L238" s="9">
        <v>59</v>
      </c>
      <c r="M238" s="29"/>
      <c r="P238" s="29"/>
      <c r="S238" s="51"/>
      <c r="T238" s="5">
        <f t="shared" si="39"/>
        <v>-13.22199999999998</v>
      </c>
      <c r="U238" s="5" t="b">
        <f t="shared" si="40"/>
        <v>0</v>
      </c>
      <c r="V238" s="5">
        <f t="shared" si="48"/>
        <v>0</v>
      </c>
      <c r="W238" s="5" t="e">
        <f t="shared" si="41"/>
        <v>#DIV/0!</v>
      </c>
      <c r="X238" s="1" t="e">
        <f t="shared" si="42"/>
        <v>#DIV/0!</v>
      </c>
      <c r="Z238" s="1" t="e">
        <f t="shared" si="49"/>
        <v>#DIV/0!</v>
      </c>
      <c r="AA238" s="1" t="e">
        <f t="shared" si="50"/>
        <v>#DIV/0!</v>
      </c>
      <c r="AB238" s="36">
        <f t="shared" si="45"/>
        <v>45147</v>
      </c>
      <c r="AC238" s="33">
        <f t="shared" si="46"/>
        <v>15</v>
      </c>
      <c r="AD238" s="9">
        <f t="shared" si="47"/>
        <v>59</v>
      </c>
      <c r="AE238" s="1">
        <f>SIGN(AC238)*(ABS(AC238)*60+AD238)+(AC238=0)*AD238</f>
        <v>959</v>
      </c>
      <c r="AG238" s="1">
        <f>AF240-AF235</f>
        <v>-6</v>
      </c>
    </row>
    <row r="239" spans="1:33" ht="15" customHeight="1" x14ac:dyDescent="0.2">
      <c r="A239" s="3">
        <f t="shared" si="43"/>
        <v>45148</v>
      </c>
      <c r="B239" s="6">
        <f t="shared" si="44"/>
        <v>45148</v>
      </c>
      <c r="C239" s="46"/>
      <c r="D239" s="14"/>
      <c r="E239" s="14"/>
      <c r="F239" s="15"/>
      <c r="G239" s="8">
        <f>G238+0.01*(0.2*P240-0.04*(Q242+Q237))</f>
        <v>14.101599999999999</v>
      </c>
      <c r="H239" s="8">
        <f>H238+0.01*(0.2*M240-0.04*(N242+N237))</f>
        <v>6.3391999999999999</v>
      </c>
      <c r="I239" s="8">
        <f>I238+0.2*((I243-I238)-360*(I243-I238&gt;0))+(I238+0.2*((I243-I238)-360*(I243-I238&gt;0))&lt;0)*360</f>
        <v>327.048</v>
      </c>
      <c r="J239" s="9">
        <f>J238+0.2*(J243-J238)</f>
        <v>948.2</v>
      </c>
      <c r="K239" s="33">
        <v>15</v>
      </c>
      <c r="L239" s="9">
        <v>42</v>
      </c>
      <c r="M239" s="29"/>
      <c r="O239" s="2">
        <f>N242-N237</f>
        <v>1.7763568394002505E-13</v>
      </c>
      <c r="P239" s="29"/>
      <c r="R239" s="2">
        <f>Q242-Q237</f>
        <v>3.0000000000001421</v>
      </c>
      <c r="S239" s="51"/>
      <c r="T239" s="5">
        <f t="shared" si="39"/>
        <v>-13.22199999999998</v>
      </c>
      <c r="U239" s="5" t="b">
        <f t="shared" si="40"/>
        <v>0</v>
      </c>
      <c r="V239" s="5">
        <f t="shared" si="48"/>
        <v>0</v>
      </c>
      <c r="W239" s="5" t="e">
        <f t="shared" si="41"/>
        <v>#DIV/0!</v>
      </c>
      <c r="X239" s="1" t="e">
        <f t="shared" si="42"/>
        <v>#DIV/0!</v>
      </c>
      <c r="Z239" s="1" t="e">
        <f t="shared" si="49"/>
        <v>#DIV/0!</v>
      </c>
      <c r="AA239" s="1" t="e">
        <f t="shared" si="50"/>
        <v>#DIV/0!</v>
      </c>
      <c r="AB239" s="36">
        <f t="shared" si="45"/>
        <v>45148</v>
      </c>
      <c r="AC239" s="33">
        <f t="shared" si="46"/>
        <v>15</v>
      </c>
      <c r="AD239" s="9">
        <f t="shared" si="47"/>
        <v>42</v>
      </c>
      <c r="AE239" s="9">
        <f>AE238+(0.2*AF240-0.04*(AG243+AG238))</f>
        <v>941.68</v>
      </c>
    </row>
    <row r="240" spans="1:33" ht="15" customHeight="1" x14ac:dyDescent="0.2">
      <c r="A240" s="3">
        <f t="shared" si="43"/>
        <v>45149</v>
      </c>
      <c r="B240" s="6">
        <f t="shared" si="44"/>
        <v>45149</v>
      </c>
      <c r="C240" s="46"/>
      <c r="D240" s="14"/>
      <c r="E240" s="14"/>
      <c r="F240" s="15"/>
      <c r="G240" s="8">
        <f>G238+0.01*(0.4*P240-0.06*(Q242+Q237))</f>
        <v>14.4594</v>
      </c>
      <c r="H240" s="8">
        <f>H238+0.01*(0.4*M240-0.06*(N242+N237))</f>
        <v>6.3967999999999998</v>
      </c>
      <c r="I240" s="8">
        <f>I238+0.4*((I243-I238)-360*(I243-I238&gt;0))+(I238+0.4*((I243-I238)-360*(I243-I238&gt;0))&lt;0)*360</f>
        <v>313.82600000000002</v>
      </c>
      <c r="J240" s="9">
        <f>J238+0.4*(J243-J238)</f>
        <v>948.4</v>
      </c>
      <c r="K240" s="33">
        <v>15</v>
      </c>
      <c r="L240" s="9">
        <v>24</v>
      </c>
      <c r="M240" s="29">
        <f>(H243-H238)*100</f>
        <v>27.999999999999936</v>
      </c>
      <c r="P240" s="29">
        <f>100*(G243-G238)</f>
        <v>176.99999999999994</v>
      </c>
      <c r="S240" s="50">
        <f>((I243-I238)*100-36000*(I243-I238&gt;0))</f>
        <v>-6610.9999999999955</v>
      </c>
      <c r="T240" s="5">
        <f t="shared" si="39"/>
        <v>-13.22199999999998</v>
      </c>
      <c r="U240" s="5" t="b">
        <f t="shared" si="40"/>
        <v>0</v>
      </c>
      <c r="V240" s="5">
        <f t="shared" si="48"/>
        <v>0</v>
      </c>
      <c r="W240" s="5" t="e">
        <f t="shared" si="41"/>
        <v>#DIV/0!</v>
      </c>
      <c r="X240" s="1" t="e">
        <f t="shared" si="42"/>
        <v>#DIV/0!</v>
      </c>
      <c r="Z240" s="1" t="e">
        <f t="shared" si="49"/>
        <v>#DIV/0!</v>
      </c>
      <c r="AA240" s="1" t="e">
        <f t="shared" si="50"/>
        <v>#DIV/0!</v>
      </c>
      <c r="AB240" s="36">
        <f t="shared" si="45"/>
        <v>45149</v>
      </c>
      <c r="AC240" s="33">
        <f t="shared" si="46"/>
        <v>15</v>
      </c>
      <c r="AD240" s="9">
        <f t="shared" si="47"/>
        <v>24</v>
      </c>
      <c r="AE240" s="9">
        <f>AE238+(0.4*AF240-0.06*(AG243+AG238))</f>
        <v>924.12</v>
      </c>
      <c r="AF240" s="1">
        <f>AE243-AE238</f>
        <v>-89</v>
      </c>
    </row>
    <row r="241" spans="1:33" ht="15" customHeight="1" x14ac:dyDescent="0.2">
      <c r="A241" s="3">
        <f t="shared" si="43"/>
        <v>45150</v>
      </c>
      <c r="B241" s="6">
        <f t="shared" si="44"/>
        <v>45150</v>
      </c>
      <c r="C241" s="46"/>
      <c r="D241" s="14"/>
      <c r="E241" s="14"/>
      <c r="F241" s="15"/>
      <c r="G241" s="8">
        <f>G238+0.01*(0.6*P240-0.06*(Q242+Q237))</f>
        <v>14.8134</v>
      </c>
      <c r="H241" s="8">
        <f>H238+0.01*(0.6*M240-0.06*(N242+N237))</f>
        <v>6.4527999999999999</v>
      </c>
      <c r="I241" s="8">
        <f>I238+0.6*((I243-I238)-360*(I243-I238&gt;0))+(I238+0.6*((I243-I238)-360*(I243-I238&gt;0))&lt;0)*360</f>
        <v>300.60399999999998</v>
      </c>
      <c r="J241" s="9">
        <f>J238+0.6*(J243-J238)</f>
        <v>948.6</v>
      </c>
      <c r="K241" s="33">
        <v>15</v>
      </c>
      <c r="L241" s="9">
        <v>7</v>
      </c>
      <c r="M241" s="29"/>
      <c r="P241" s="29"/>
      <c r="S241" s="51"/>
      <c r="T241" s="5">
        <f t="shared" si="39"/>
        <v>-13.222000000000037</v>
      </c>
      <c r="U241" s="5" t="b">
        <f t="shared" si="40"/>
        <v>0</v>
      </c>
      <c r="V241" s="5">
        <f t="shared" si="48"/>
        <v>0</v>
      </c>
      <c r="W241" s="5" t="e">
        <f t="shared" si="41"/>
        <v>#DIV/0!</v>
      </c>
      <c r="X241" s="1" t="e">
        <f t="shared" si="42"/>
        <v>#DIV/0!</v>
      </c>
      <c r="Z241" s="1" t="e">
        <f t="shared" si="49"/>
        <v>#DIV/0!</v>
      </c>
      <c r="AA241" s="1" t="e">
        <f t="shared" si="50"/>
        <v>#DIV/0!</v>
      </c>
      <c r="AB241" s="36">
        <f t="shared" si="45"/>
        <v>45150</v>
      </c>
      <c r="AC241" s="33">
        <f t="shared" si="46"/>
        <v>15</v>
      </c>
      <c r="AD241" s="9">
        <f t="shared" si="47"/>
        <v>7</v>
      </c>
      <c r="AE241" s="9">
        <f>AE238+(0.6*AF240-0.06*(AG243+AG238))</f>
        <v>906.32</v>
      </c>
    </row>
    <row r="242" spans="1:33" ht="15" customHeight="1" x14ac:dyDescent="0.2">
      <c r="A242" s="3">
        <f t="shared" si="43"/>
        <v>45151</v>
      </c>
      <c r="B242" s="6">
        <f t="shared" si="44"/>
        <v>45151</v>
      </c>
      <c r="C242" s="46"/>
      <c r="D242" s="14"/>
      <c r="E242" s="14"/>
      <c r="F242" s="15"/>
      <c r="G242" s="8">
        <f>G238+0.01*(0.8*P240-0.04*(Q242+Q237))</f>
        <v>15.163600000000001</v>
      </c>
      <c r="H242" s="8">
        <f>H238+0.01*(0.8*M240-0.04*(N242+N237))</f>
        <v>6.5072000000000001</v>
      </c>
      <c r="I242" s="8">
        <f>I238+0.8*((I243-I238)-360*(I243-I238&gt;0))+(I238+0.8*((I243-I238)-360*(I243-I238&gt;0))&lt;0)*360</f>
        <v>287.38200000000001</v>
      </c>
      <c r="J242" s="9">
        <f>J238+0.8*(J243-J238)</f>
        <v>948.8</v>
      </c>
      <c r="K242" s="33">
        <v>14</v>
      </c>
      <c r="L242" s="9">
        <v>48</v>
      </c>
      <c r="M242" s="29"/>
      <c r="N242" s="2">
        <f>M245-M240</f>
        <v>-3.9999999999999147</v>
      </c>
      <c r="P242" s="29"/>
      <c r="Q242" s="2">
        <f>P245-P240</f>
        <v>-8</v>
      </c>
      <c r="S242" s="51"/>
      <c r="T242" s="5">
        <f t="shared" si="39"/>
        <v>-13.22199999999998</v>
      </c>
      <c r="U242" s="5" t="b">
        <f t="shared" si="40"/>
        <v>0</v>
      </c>
      <c r="V242" s="5">
        <f t="shared" si="48"/>
        <v>0</v>
      </c>
      <c r="W242" s="5" t="e">
        <f t="shared" si="41"/>
        <v>#DIV/0!</v>
      </c>
      <c r="X242" s="1" t="e">
        <f t="shared" si="42"/>
        <v>#DIV/0!</v>
      </c>
      <c r="Z242" s="1" t="e">
        <f t="shared" si="49"/>
        <v>#DIV/0!</v>
      </c>
      <c r="AA242" s="1" t="e">
        <f t="shared" si="50"/>
        <v>#DIV/0!</v>
      </c>
      <c r="AB242" s="36">
        <f t="shared" si="45"/>
        <v>45151</v>
      </c>
      <c r="AC242" s="33">
        <f t="shared" si="46"/>
        <v>14</v>
      </c>
      <c r="AD242" s="9">
        <f t="shared" si="47"/>
        <v>48</v>
      </c>
      <c r="AE242" s="9">
        <f>AE238+(0.8*AF240-0.04*(AG243+AG238))</f>
        <v>888.28</v>
      </c>
    </row>
    <row r="243" spans="1:33" ht="15" customHeight="1" x14ac:dyDescent="0.2">
      <c r="A243" s="18">
        <f t="shared" si="43"/>
        <v>45152</v>
      </c>
      <c r="B243" s="6">
        <f t="shared" si="44"/>
        <v>45152</v>
      </c>
      <c r="C243" s="46"/>
      <c r="D243" s="14"/>
      <c r="E243" s="14"/>
      <c r="F243" s="15"/>
      <c r="G243" s="8">
        <v>15.51</v>
      </c>
      <c r="H243" s="8">
        <v>6.56</v>
      </c>
      <c r="I243" s="8">
        <v>274.16000000000003</v>
      </c>
      <c r="J243" s="9">
        <v>949</v>
      </c>
      <c r="K243" s="33">
        <v>14</v>
      </c>
      <c r="L243" s="9">
        <v>30</v>
      </c>
      <c r="M243" s="29"/>
      <c r="P243" s="29"/>
      <c r="S243" s="51"/>
      <c r="T243" s="5">
        <f t="shared" si="39"/>
        <v>-13.22199999999998</v>
      </c>
      <c r="U243" s="5" t="b">
        <f t="shared" si="40"/>
        <v>0</v>
      </c>
      <c r="V243" s="5">
        <f t="shared" si="48"/>
        <v>0</v>
      </c>
      <c r="W243" s="5" t="e">
        <f t="shared" si="41"/>
        <v>#DIV/0!</v>
      </c>
      <c r="X243" s="1" t="e">
        <f t="shared" si="42"/>
        <v>#DIV/0!</v>
      </c>
      <c r="Z243" s="1" t="e">
        <f t="shared" si="49"/>
        <v>#DIV/0!</v>
      </c>
      <c r="AA243" s="1" t="e">
        <f t="shared" si="50"/>
        <v>#DIV/0!</v>
      </c>
      <c r="AB243" s="36">
        <f t="shared" si="45"/>
        <v>45152</v>
      </c>
      <c r="AC243" s="33">
        <f t="shared" si="46"/>
        <v>14</v>
      </c>
      <c r="AD243" s="9">
        <f t="shared" si="47"/>
        <v>30</v>
      </c>
      <c r="AE243" s="1">
        <f>SIGN(AC243)*(ABS(AC243)*60+AD243)+(AC243=0)*AD243</f>
        <v>870</v>
      </c>
      <c r="AG243" s="1">
        <f>AF245-AF240</f>
        <v>-6</v>
      </c>
    </row>
    <row r="244" spans="1:33" ht="15" customHeight="1" x14ac:dyDescent="0.2">
      <c r="A244" s="3">
        <f t="shared" si="43"/>
        <v>45153</v>
      </c>
      <c r="B244" s="6">
        <f t="shared" si="44"/>
        <v>45153</v>
      </c>
      <c r="C244" s="46"/>
      <c r="D244" s="14"/>
      <c r="E244" s="14"/>
      <c r="F244" s="15"/>
      <c r="G244" s="8">
        <f>G243+0.01*(0.2*P245-0.04*(Q247+Q242))</f>
        <v>15.8568</v>
      </c>
      <c r="H244" s="8">
        <f>H243+0.01*(0.2*M245-0.04*(N247+N242))</f>
        <v>6.6115999999999993</v>
      </c>
      <c r="I244" s="8">
        <f>I243+0.2*((I248-I243)-360*(I248-I243&gt;0))+(I243+0.2*((I248-I243)-360*(I248-I243&gt;0))&lt;0)*360</f>
        <v>260.94200000000001</v>
      </c>
      <c r="J244" s="9">
        <f>J243+0.2*(J248-J243)</f>
        <v>949.2</v>
      </c>
      <c r="K244" s="33">
        <v>14</v>
      </c>
      <c r="L244" s="9">
        <v>12</v>
      </c>
      <c r="M244" s="29"/>
      <c r="O244" s="2">
        <f>N247-N242</f>
        <v>-1.0000000000000675</v>
      </c>
      <c r="P244" s="29"/>
      <c r="R244" s="2">
        <f>Q247-Q242</f>
        <v>-5.9999999999998863</v>
      </c>
      <c r="S244" s="51"/>
      <c r="T244" s="5">
        <f t="shared" si="39"/>
        <v>-13.218000000000018</v>
      </c>
      <c r="U244" s="5" t="b">
        <f t="shared" si="40"/>
        <v>0</v>
      </c>
      <c r="V244" s="5">
        <f t="shared" si="48"/>
        <v>0</v>
      </c>
      <c r="W244" s="5" t="e">
        <f t="shared" si="41"/>
        <v>#DIV/0!</v>
      </c>
      <c r="X244" s="1" t="e">
        <f t="shared" si="42"/>
        <v>#DIV/0!</v>
      </c>
      <c r="Z244" s="1" t="e">
        <f t="shared" si="49"/>
        <v>#DIV/0!</v>
      </c>
      <c r="AA244" s="1" t="e">
        <f t="shared" si="50"/>
        <v>#DIV/0!</v>
      </c>
      <c r="AB244" s="36">
        <f t="shared" si="45"/>
        <v>45153</v>
      </c>
      <c r="AC244" s="33">
        <f t="shared" si="46"/>
        <v>14</v>
      </c>
      <c r="AD244" s="9">
        <f t="shared" si="47"/>
        <v>12</v>
      </c>
      <c r="AE244" s="9">
        <f>AE243+(0.2*AF245-0.04*(AG248+AG243))</f>
        <v>851.4</v>
      </c>
    </row>
    <row r="245" spans="1:33" ht="15" customHeight="1" x14ac:dyDescent="0.2">
      <c r="A245" s="3">
        <f t="shared" si="43"/>
        <v>45154</v>
      </c>
      <c r="B245" s="6">
        <f t="shared" si="44"/>
        <v>45154</v>
      </c>
      <c r="C245" s="46"/>
      <c r="D245" s="14"/>
      <c r="E245" s="14"/>
      <c r="F245" s="15"/>
      <c r="G245" s="8">
        <f>G243+0.01*(0.4*P245-0.06*(Q247+Q242))</f>
        <v>16.199200000000001</v>
      </c>
      <c r="H245" s="8">
        <f>H243+0.01*(0.4*M245-0.06*(N247+N242))</f>
        <v>6.6613999999999995</v>
      </c>
      <c r="I245" s="8">
        <f>I243+0.4*((I248-I243)-360*(I248-I243&gt;0))+(I243+0.4*((I248-I243)-360*(I248-I243&gt;0))&lt;0)*360</f>
        <v>247.72400000000002</v>
      </c>
      <c r="J245" s="9">
        <f>J243+0.4*(J248-J243)</f>
        <v>949.4</v>
      </c>
      <c r="K245" s="33">
        <v>13</v>
      </c>
      <c r="L245" s="9">
        <v>53</v>
      </c>
      <c r="M245" s="29">
        <f>(H248-H243)*100</f>
        <v>24.000000000000021</v>
      </c>
      <c r="P245" s="29">
        <f>100*(G248-G243)</f>
        <v>168.99999999999994</v>
      </c>
      <c r="S245" s="50">
        <f>((I248-I243)*100-36000*(I248-I243&gt;0))</f>
        <v>-6609.0000000000036</v>
      </c>
      <c r="T245" s="5">
        <f t="shared" si="39"/>
        <v>-13.217999999999989</v>
      </c>
      <c r="U245" s="5" t="b">
        <f t="shared" si="40"/>
        <v>0</v>
      </c>
      <c r="V245" s="5">
        <f t="shared" si="48"/>
        <v>0</v>
      </c>
      <c r="W245" s="5" t="e">
        <f t="shared" si="41"/>
        <v>#DIV/0!</v>
      </c>
      <c r="X245" s="1" t="e">
        <f t="shared" si="42"/>
        <v>#DIV/0!</v>
      </c>
      <c r="Z245" s="1" t="e">
        <f t="shared" si="49"/>
        <v>#DIV/0!</v>
      </c>
      <c r="AA245" s="1" t="e">
        <f t="shared" si="50"/>
        <v>#DIV/0!</v>
      </c>
      <c r="AB245" s="36">
        <f t="shared" si="45"/>
        <v>45154</v>
      </c>
      <c r="AC245" s="33">
        <f t="shared" si="46"/>
        <v>13</v>
      </c>
      <c r="AD245" s="39">
        <f t="shared" si="47"/>
        <v>53</v>
      </c>
      <c r="AE245" s="9">
        <f>AE243+(0.4*AF245-0.06*(AG248+AG243))</f>
        <v>832.6</v>
      </c>
      <c r="AF245" s="1">
        <f>AE248-AE243</f>
        <v>-95</v>
      </c>
    </row>
    <row r="246" spans="1:33" ht="15" customHeight="1" x14ac:dyDescent="0.2">
      <c r="A246" s="3">
        <f t="shared" si="43"/>
        <v>45155</v>
      </c>
      <c r="B246" s="6">
        <f t="shared" si="44"/>
        <v>45155</v>
      </c>
      <c r="C246" s="46"/>
      <c r="D246" s="14"/>
      <c r="E246" s="14"/>
      <c r="F246" s="15"/>
      <c r="G246" s="8">
        <f>G243+0.01*(0.6*P245-0.06*(Q247+Q242))</f>
        <v>16.537199999999999</v>
      </c>
      <c r="H246" s="8">
        <f>H243+0.01*(0.6*M245-0.06*(N247+N242))</f>
        <v>6.7093999999999996</v>
      </c>
      <c r="I246" s="8">
        <f>I243+0.6*((I248-I243)-360*(I248-I243&gt;0))+(I243+0.6*((I248-I243)-360*(I248-I243&gt;0))&lt;0)*360</f>
        <v>234.506</v>
      </c>
      <c r="J246" s="9">
        <f>J243+0.6*(J248-J243)</f>
        <v>949.6</v>
      </c>
      <c r="K246" s="33">
        <v>13</v>
      </c>
      <c r="L246" s="9">
        <v>34</v>
      </c>
      <c r="M246" s="29"/>
      <c r="P246" s="29"/>
      <c r="S246" s="51"/>
      <c r="T246" s="5">
        <f t="shared" si="39"/>
        <v>-13.218000000000018</v>
      </c>
      <c r="U246" s="5" t="b">
        <f t="shared" si="40"/>
        <v>0</v>
      </c>
      <c r="V246" s="5">
        <f t="shared" si="48"/>
        <v>0</v>
      </c>
      <c r="W246" s="5" t="e">
        <f t="shared" si="41"/>
        <v>#DIV/0!</v>
      </c>
      <c r="X246" s="1" t="e">
        <f t="shared" si="42"/>
        <v>#DIV/0!</v>
      </c>
      <c r="Z246" s="1" t="e">
        <f t="shared" si="49"/>
        <v>#DIV/0!</v>
      </c>
      <c r="AA246" s="1" t="e">
        <f t="shared" si="50"/>
        <v>#DIV/0!</v>
      </c>
      <c r="AB246" s="36">
        <f t="shared" si="45"/>
        <v>45155</v>
      </c>
      <c r="AC246" s="33">
        <f t="shared" si="46"/>
        <v>13</v>
      </c>
      <c r="AD246" s="39">
        <f t="shared" si="47"/>
        <v>34</v>
      </c>
      <c r="AE246" s="9">
        <f>AE243+(0.6*AF245-0.06*(AG248+AG243))</f>
        <v>813.6</v>
      </c>
    </row>
    <row r="247" spans="1:33" ht="15" customHeight="1" x14ac:dyDescent="0.2">
      <c r="A247" s="3">
        <f t="shared" si="43"/>
        <v>45156</v>
      </c>
      <c r="B247" s="6">
        <f t="shared" si="44"/>
        <v>45156</v>
      </c>
      <c r="C247" s="46"/>
      <c r="D247" s="14"/>
      <c r="E247" s="14"/>
      <c r="F247" s="15"/>
      <c r="G247" s="8">
        <f>G243+0.01*(0.8*P245-0.04*(Q247+Q242))</f>
        <v>16.870799999999999</v>
      </c>
      <c r="H247" s="8">
        <f>H243+0.01*(0.8*M245-0.04*(N247+N242))</f>
        <v>6.7555999999999994</v>
      </c>
      <c r="I247" s="8">
        <f>I243+0.8*((I248-I243)-360*(I248-I243&gt;0))+(I243+0.8*((I248-I243)-360*(I248-I243&gt;0))&lt;0)*360</f>
        <v>221.28800000000001</v>
      </c>
      <c r="J247" s="9">
        <f>J243+0.8*(J248-J243)</f>
        <v>949.8</v>
      </c>
      <c r="K247" s="33">
        <v>13</v>
      </c>
      <c r="L247" s="9">
        <v>15</v>
      </c>
      <c r="M247" s="29"/>
      <c r="N247" s="2">
        <f>M250-M245</f>
        <v>-4.9999999999999822</v>
      </c>
      <c r="P247" s="29"/>
      <c r="Q247" s="2">
        <f>P250-P245</f>
        <v>-13.999999999999886</v>
      </c>
      <c r="S247" s="51"/>
      <c r="T247" s="5">
        <f t="shared" si="39"/>
        <v>-13.217999999999989</v>
      </c>
      <c r="U247" s="5" t="b">
        <f t="shared" si="40"/>
        <v>0</v>
      </c>
      <c r="V247" s="5">
        <f t="shared" si="48"/>
        <v>0</v>
      </c>
      <c r="W247" s="5" t="e">
        <f t="shared" si="41"/>
        <v>#DIV/0!</v>
      </c>
      <c r="X247" s="1" t="e">
        <f t="shared" si="42"/>
        <v>#DIV/0!</v>
      </c>
      <c r="Z247" s="1" t="e">
        <f t="shared" si="49"/>
        <v>#DIV/0!</v>
      </c>
      <c r="AA247" s="1" t="e">
        <f t="shared" si="50"/>
        <v>#DIV/0!</v>
      </c>
      <c r="AB247" s="36">
        <f t="shared" si="45"/>
        <v>45156</v>
      </c>
      <c r="AC247" s="33">
        <f t="shared" si="46"/>
        <v>13</v>
      </c>
      <c r="AD247" s="9">
        <f t="shared" si="47"/>
        <v>15</v>
      </c>
      <c r="AE247" s="9">
        <f>AE243+(0.8*AF245-0.04*(AG248+AG243))</f>
        <v>794.4</v>
      </c>
    </row>
    <row r="248" spans="1:33" ht="15" customHeight="1" x14ac:dyDescent="0.2">
      <c r="A248" s="18">
        <f t="shared" si="43"/>
        <v>45157</v>
      </c>
      <c r="B248" s="6">
        <f t="shared" si="44"/>
        <v>45157</v>
      </c>
      <c r="C248" s="47"/>
      <c r="D248" s="14"/>
      <c r="E248" s="14"/>
      <c r="F248" s="15"/>
      <c r="G248" s="8">
        <v>17.2</v>
      </c>
      <c r="H248" s="8">
        <v>6.8</v>
      </c>
      <c r="I248" s="8">
        <v>208.07</v>
      </c>
      <c r="J248" s="9">
        <v>950</v>
      </c>
      <c r="K248" s="33">
        <v>12</v>
      </c>
      <c r="L248" s="9">
        <v>55</v>
      </c>
      <c r="M248" s="29"/>
      <c r="P248" s="29"/>
      <c r="S248" s="51"/>
      <c r="T248" s="5">
        <f t="shared" si="39"/>
        <v>-13.218000000000018</v>
      </c>
      <c r="U248" s="5" t="b">
        <f t="shared" si="40"/>
        <v>0</v>
      </c>
      <c r="V248" s="5">
        <f t="shared" si="48"/>
        <v>0</v>
      </c>
      <c r="W248" s="5" t="e">
        <f t="shared" si="41"/>
        <v>#DIV/0!</v>
      </c>
      <c r="X248" s="1" t="e">
        <f t="shared" si="42"/>
        <v>#DIV/0!</v>
      </c>
      <c r="Z248" s="1" t="e">
        <f t="shared" si="49"/>
        <v>#DIV/0!</v>
      </c>
      <c r="AA248" s="1" t="e">
        <f t="shared" si="50"/>
        <v>#DIV/0!</v>
      </c>
      <c r="AB248" s="36">
        <f t="shared" si="45"/>
        <v>45157</v>
      </c>
      <c r="AC248" s="33">
        <f t="shared" si="46"/>
        <v>12</v>
      </c>
      <c r="AD248" s="9">
        <f t="shared" si="47"/>
        <v>55</v>
      </c>
      <c r="AE248" s="1">
        <f>SIGN(AC248)*(ABS(AC248)*60+AD248)+(AC248=0)*AD248</f>
        <v>775</v>
      </c>
      <c r="AG248" s="1">
        <f>AF250-AF245</f>
        <v>-4</v>
      </c>
    </row>
    <row r="249" spans="1:33" ht="15" customHeight="1" x14ac:dyDescent="0.2">
      <c r="A249" s="3">
        <f t="shared" si="43"/>
        <v>45158</v>
      </c>
      <c r="B249" s="6">
        <f t="shared" si="44"/>
        <v>45158</v>
      </c>
      <c r="C249" s="46"/>
      <c r="D249" s="14"/>
      <c r="E249" s="14"/>
      <c r="F249" s="15"/>
      <c r="G249" s="8">
        <f>G248+0.01*(0.2*P250-0.04*(Q252+Q247))</f>
        <v>17.520799999999998</v>
      </c>
      <c r="H249" s="8">
        <f>H248+0.01*(0.2*M250-0.04*(N252+N247))</f>
        <v>6.8419999999999996</v>
      </c>
      <c r="I249" s="8">
        <f>I248+0.2*((I253-I248)-360*(I253-I248&gt;0))+(I248+0.2*((I253-I248)-360*(I253-I248&gt;0))&lt;0)*360</f>
        <v>194.85599999999999</v>
      </c>
      <c r="J249" s="9">
        <f>J248+0.2*(J253-J248)</f>
        <v>950.2</v>
      </c>
      <c r="K249" s="33">
        <v>12</v>
      </c>
      <c r="L249" s="9">
        <v>36</v>
      </c>
      <c r="M249" s="29"/>
      <c r="O249" s="2">
        <f>N252-N247</f>
        <v>-8.8817841970012523E-14</v>
      </c>
      <c r="P249" s="29"/>
      <c r="R249" s="2">
        <f>Q252-Q247</f>
        <v>1</v>
      </c>
      <c r="S249" s="51"/>
      <c r="T249" s="5">
        <f t="shared" si="39"/>
        <v>-13.213999999999999</v>
      </c>
      <c r="U249" s="5" t="b">
        <f t="shared" si="40"/>
        <v>0</v>
      </c>
      <c r="V249" s="5">
        <f t="shared" si="48"/>
        <v>0</v>
      </c>
      <c r="W249" s="5" t="e">
        <f t="shared" si="41"/>
        <v>#DIV/0!</v>
      </c>
      <c r="X249" s="1" t="e">
        <f t="shared" si="42"/>
        <v>#DIV/0!</v>
      </c>
      <c r="Z249" s="1" t="e">
        <f t="shared" si="49"/>
        <v>#DIV/0!</v>
      </c>
      <c r="AA249" s="1" t="e">
        <f t="shared" si="50"/>
        <v>#DIV/0!</v>
      </c>
      <c r="AB249" s="36">
        <f t="shared" si="45"/>
        <v>45158</v>
      </c>
      <c r="AC249" s="33">
        <f t="shared" si="46"/>
        <v>12</v>
      </c>
      <c r="AD249" s="9">
        <f t="shared" si="47"/>
        <v>36</v>
      </c>
      <c r="AE249" s="9">
        <f>AE248+(0.2*AF250-0.04*(AG253+AG248))</f>
        <v>755.6</v>
      </c>
    </row>
    <row r="250" spans="1:33" ht="15" customHeight="1" x14ac:dyDescent="0.2">
      <c r="A250" s="3">
        <f t="shared" si="43"/>
        <v>45159</v>
      </c>
      <c r="B250" s="6">
        <f t="shared" si="44"/>
        <v>45159</v>
      </c>
      <c r="C250" s="46"/>
      <c r="D250" s="14"/>
      <c r="E250" s="14"/>
      <c r="F250" s="15"/>
      <c r="G250" s="8">
        <f>G248+0.01*(0.4*P250-0.06*(Q252+Q247))</f>
        <v>17.836199999999998</v>
      </c>
      <c r="H250" s="8">
        <f>H248+0.01*(0.4*M250-0.06*(N252+N247))</f>
        <v>6.8819999999999997</v>
      </c>
      <c r="I250" s="8">
        <f>I248+0.4*((I253-I248)-360*(I253-I248&gt;0))+(I248+0.4*((I253-I248)-360*(I253-I248&gt;0))&lt;0)*360</f>
        <v>181.642</v>
      </c>
      <c r="J250" s="9">
        <f>J248+0.4*(J253-J248)</f>
        <v>950.4</v>
      </c>
      <c r="K250" s="33">
        <v>12</v>
      </c>
      <c r="L250" s="9">
        <v>16</v>
      </c>
      <c r="M250" s="29">
        <f>(H253-H248)*100</f>
        <v>19.000000000000039</v>
      </c>
      <c r="P250" s="29">
        <f>100*(G253-G248)</f>
        <v>155.00000000000006</v>
      </c>
      <c r="S250" s="50">
        <f>((I253-I248)*100-36000*(I253-I248&gt;0))</f>
        <v>-6606.9999999999991</v>
      </c>
      <c r="T250" s="5">
        <f t="shared" si="39"/>
        <v>-13.213999999999999</v>
      </c>
      <c r="U250" s="5" t="b">
        <f t="shared" si="40"/>
        <v>0</v>
      </c>
      <c r="V250" s="5">
        <f t="shared" si="48"/>
        <v>0</v>
      </c>
      <c r="W250" s="5" t="e">
        <f t="shared" si="41"/>
        <v>#DIV/0!</v>
      </c>
      <c r="X250" s="1" t="e">
        <f t="shared" si="42"/>
        <v>#DIV/0!</v>
      </c>
      <c r="Z250" s="1" t="e">
        <f t="shared" si="49"/>
        <v>#DIV/0!</v>
      </c>
      <c r="AA250" s="1" t="e">
        <f t="shared" si="50"/>
        <v>#DIV/0!</v>
      </c>
      <c r="AB250" s="36">
        <f t="shared" si="45"/>
        <v>45159</v>
      </c>
      <c r="AC250" s="33">
        <f t="shared" si="46"/>
        <v>12</v>
      </c>
      <c r="AD250" s="39">
        <f t="shared" si="47"/>
        <v>16</v>
      </c>
      <c r="AE250" s="9">
        <f>AE248+(0.4*AF250-0.06*(AG253+AG248))</f>
        <v>736</v>
      </c>
      <c r="AF250" s="1">
        <f>AE253-AE248</f>
        <v>-99</v>
      </c>
    </row>
    <row r="251" spans="1:33" ht="15" customHeight="1" x14ac:dyDescent="0.2">
      <c r="A251" s="3">
        <f t="shared" si="43"/>
        <v>45160</v>
      </c>
      <c r="B251" s="6">
        <f t="shared" si="44"/>
        <v>45160</v>
      </c>
      <c r="C251" s="46"/>
      <c r="D251" s="14"/>
      <c r="E251" s="14"/>
      <c r="F251" s="15"/>
      <c r="G251" s="8">
        <f>G248+0.01*(0.6*P250-0.06*(Q252+Q247))</f>
        <v>18.1462</v>
      </c>
      <c r="H251" s="8">
        <f>H248+0.01*(0.6*M250-0.06*(N252+N247))</f>
        <v>6.92</v>
      </c>
      <c r="I251" s="8">
        <f>I248+0.6*((I253-I248)-360*(I253-I248&gt;0))+(I248+0.6*((I253-I248)-360*(I253-I248&gt;0))&lt;0)*360</f>
        <v>168.428</v>
      </c>
      <c r="J251" s="9">
        <f>J248+0.6*(J253-J248)</f>
        <v>950.6</v>
      </c>
      <c r="K251" s="33">
        <v>11</v>
      </c>
      <c r="L251" s="9">
        <v>56</v>
      </c>
      <c r="M251" s="29"/>
      <c r="P251" s="29"/>
      <c r="S251" s="51"/>
      <c r="T251" s="5">
        <f t="shared" si="39"/>
        <v>-13.213999999999999</v>
      </c>
      <c r="U251" s="5" t="b">
        <f t="shared" si="40"/>
        <v>0</v>
      </c>
      <c r="V251" s="5">
        <f t="shared" si="48"/>
        <v>0</v>
      </c>
      <c r="W251" s="5" t="e">
        <f t="shared" si="41"/>
        <v>#DIV/0!</v>
      </c>
      <c r="X251" s="1" t="e">
        <f t="shared" si="42"/>
        <v>#DIV/0!</v>
      </c>
      <c r="Z251" s="1" t="e">
        <f t="shared" si="49"/>
        <v>#DIV/0!</v>
      </c>
      <c r="AA251" s="1" t="e">
        <f t="shared" si="50"/>
        <v>#DIV/0!</v>
      </c>
      <c r="AB251" s="36">
        <f t="shared" si="45"/>
        <v>45160</v>
      </c>
      <c r="AC251" s="33">
        <f t="shared" si="46"/>
        <v>11</v>
      </c>
      <c r="AD251" s="39">
        <f t="shared" si="47"/>
        <v>56</v>
      </c>
      <c r="AE251" s="9">
        <f>AE248+(0.6*AF250-0.06*(AG253+AG248))</f>
        <v>716.2</v>
      </c>
    </row>
    <row r="252" spans="1:33" ht="15" customHeight="1" x14ac:dyDescent="0.2">
      <c r="A252" s="3">
        <f t="shared" si="43"/>
        <v>45161</v>
      </c>
      <c r="B252" s="6">
        <f t="shared" si="44"/>
        <v>45161</v>
      </c>
      <c r="C252" s="46"/>
      <c r="D252" s="14"/>
      <c r="E252" s="14"/>
      <c r="F252" s="15"/>
      <c r="G252" s="8">
        <f>G248+0.01*(0.8*P250-0.04*(Q252+Q247))</f>
        <v>18.450800000000001</v>
      </c>
      <c r="H252" s="8">
        <f>H248+0.01*(0.8*M250-0.04*(N252+N247))</f>
        <v>6.9560000000000004</v>
      </c>
      <c r="I252" s="8">
        <f>I248+0.8*((I253-I248)-360*(I253-I248&gt;0))+(I248+0.8*((I253-I248)-360*(I253-I248&gt;0))&lt;0)*360</f>
        <v>155.214</v>
      </c>
      <c r="J252" s="9">
        <f>J248+0.8*(J253-J248)</f>
        <v>950.8</v>
      </c>
      <c r="K252" s="33">
        <v>11</v>
      </c>
      <c r="L252" s="9">
        <v>36</v>
      </c>
      <c r="M252" s="29"/>
      <c r="N252" s="2">
        <f>M255-M250</f>
        <v>-5.0000000000000711</v>
      </c>
      <c r="P252" s="29"/>
      <c r="Q252" s="2">
        <f>P255-P250</f>
        <v>-12.999999999999886</v>
      </c>
      <c r="S252" s="51"/>
      <c r="T252" s="5">
        <f t="shared" si="39"/>
        <v>-13.213999999999999</v>
      </c>
      <c r="U252" s="5" t="b">
        <f t="shared" si="40"/>
        <v>0</v>
      </c>
      <c r="V252" s="5">
        <f t="shared" si="48"/>
        <v>0</v>
      </c>
      <c r="W252" s="5" t="e">
        <f t="shared" si="41"/>
        <v>#DIV/0!</v>
      </c>
      <c r="X252" s="1" t="e">
        <f t="shared" si="42"/>
        <v>#DIV/0!</v>
      </c>
      <c r="Z252" s="1" t="e">
        <f t="shared" si="49"/>
        <v>#DIV/0!</v>
      </c>
      <c r="AA252" s="1" t="e">
        <f t="shared" si="50"/>
        <v>#DIV/0!</v>
      </c>
      <c r="AB252" s="36">
        <f t="shared" si="45"/>
        <v>45161</v>
      </c>
      <c r="AC252" s="33">
        <f t="shared" si="46"/>
        <v>11</v>
      </c>
      <c r="AD252" s="9">
        <f t="shared" si="47"/>
        <v>36</v>
      </c>
      <c r="AE252" s="9">
        <f>AE248+(0.8*AF250-0.04*(AG253+AG248))</f>
        <v>696.2</v>
      </c>
    </row>
    <row r="253" spans="1:33" ht="15" customHeight="1" x14ac:dyDescent="0.2">
      <c r="A253" s="18">
        <f t="shared" si="43"/>
        <v>45162</v>
      </c>
      <c r="B253" s="6">
        <f t="shared" si="44"/>
        <v>45162</v>
      </c>
      <c r="C253" s="46"/>
      <c r="D253" s="14"/>
      <c r="E253" s="14"/>
      <c r="F253" s="15"/>
      <c r="G253" s="8">
        <v>18.75</v>
      </c>
      <c r="H253" s="8">
        <v>6.99</v>
      </c>
      <c r="I253" s="8">
        <v>142</v>
      </c>
      <c r="J253" s="9">
        <v>951</v>
      </c>
      <c r="K253" s="33">
        <v>11</v>
      </c>
      <c r="L253" s="9">
        <v>16</v>
      </c>
      <c r="M253" s="29"/>
      <c r="P253" s="29"/>
      <c r="S253" s="51"/>
      <c r="T253" s="5">
        <f t="shared" si="39"/>
        <v>-13.213999999999999</v>
      </c>
      <c r="U253" s="5" t="b">
        <f t="shared" si="40"/>
        <v>0</v>
      </c>
      <c r="V253" s="5">
        <f t="shared" si="48"/>
        <v>0</v>
      </c>
      <c r="W253" s="5" t="e">
        <f t="shared" si="41"/>
        <v>#DIV/0!</v>
      </c>
      <c r="X253" s="1" t="e">
        <f t="shared" si="42"/>
        <v>#DIV/0!</v>
      </c>
      <c r="Z253" s="1" t="e">
        <f t="shared" si="49"/>
        <v>#DIV/0!</v>
      </c>
      <c r="AA253" s="1" t="e">
        <f t="shared" si="50"/>
        <v>#DIV/0!</v>
      </c>
      <c r="AB253" s="36">
        <f t="shared" si="45"/>
        <v>45162</v>
      </c>
      <c r="AC253" s="33">
        <f t="shared" si="46"/>
        <v>11</v>
      </c>
      <c r="AD253" s="9">
        <f t="shared" si="47"/>
        <v>16</v>
      </c>
      <c r="AE253" s="1">
        <f>SIGN(AC253)*(ABS(AC253)*60+AD253)+(AC253=0)*AD253</f>
        <v>676</v>
      </c>
      <c r="AG253" s="1">
        <f>AF255-AF250</f>
        <v>-6</v>
      </c>
    </row>
    <row r="254" spans="1:33" ht="15" customHeight="1" x14ac:dyDescent="0.2">
      <c r="A254" s="3">
        <f t="shared" si="43"/>
        <v>45163</v>
      </c>
      <c r="B254" s="6">
        <f t="shared" si="44"/>
        <v>45163</v>
      </c>
      <c r="C254" s="46"/>
      <c r="D254" s="14"/>
      <c r="E254" s="14"/>
      <c r="F254" s="15"/>
      <c r="G254" s="8">
        <f>G253+0.01*(0.2*P255-0.04*(Q257+Q252))</f>
        <v>19.0444</v>
      </c>
      <c r="H254" s="8">
        <f>H253+0.01*(0.2*M255-0.04*(N257+N252))</f>
        <v>7.0224000000000002</v>
      </c>
      <c r="I254" s="8">
        <f>I253+0.2*((I258-I253)-360*(I258-I253&gt;0))+(I253+0.2*((I258-I253)-360*(I258-I253&gt;0))&lt;0)*360</f>
        <v>128.786</v>
      </c>
      <c r="J254" s="9">
        <f>J253+0.2*(J258-J253)</f>
        <v>951.2</v>
      </c>
      <c r="K254" s="33">
        <v>10</v>
      </c>
      <c r="L254" s="9">
        <v>55</v>
      </c>
      <c r="M254" s="29"/>
      <c r="O254" s="2">
        <f>N257-N252</f>
        <v>-0.99999999999988987</v>
      </c>
      <c r="P254" s="29"/>
      <c r="R254" s="2">
        <f>Q257-Q252</f>
        <v>-3.694822225952521E-13</v>
      </c>
      <c r="S254" s="51"/>
      <c r="T254" s="5">
        <f t="shared" si="39"/>
        <v>-13.213999999999999</v>
      </c>
      <c r="U254" s="5" t="b">
        <f t="shared" si="40"/>
        <v>0</v>
      </c>
      <c r="V254" s="5">
        <f t="shared" si="48"/>
        <v>0</v>
      </c>
      <c r="W254" s="5" t="e">
        <f t="shared" si="41"/>
        <v>#DIV/0!</v>
      </c>
      <c r="X254" s="1" t="e">
        <f t="shared" si="42"/>
        <v>#DIV/0!</v>
      </c>
      <c r="Z254" s="1" t="e">
        <f t="shared" si="49"/>
        <v>#DIV/0!</v>
      </c>
      <c r="AA254" s="1" t="e">
        <f t="shared" si="50"/>
        <v>#DIV/0!</v>
      </c>
      <c r="AB254" s="36">
        <f t="shared" si="45"/>
        <v>45163</v>
      </c>
      <c r="AC254" s="33">
        <f t="shared" si="46"/>
        <v>10</v>
      </c>
      <c r="AD254" s="9">
        <f t="shared" si="47"/>
        <v>55</v>
      </c>
      <c r="AE254" s="9">
        <f>AE253+(0.2*AF255-0.04*(AG258+AG253))</f>
        <v>655.36</v>
      </c>
    </row>
    <row r="255" spans="1:33" ht="15" customHeight="1" x14ac:dyDescent="0.2">
      <c r="A255" s="3">
        <f t="shared" si="43"/>
        <v>45164</v>
      </c>
      <c r="B255" s="6">
        <f t="shared" si="44"/>
        <v>45164</v>
      </c>
      <c r="C255" s="46"/>
      <c r="D255" s="14"/>
      <c r="E255" s="14"/>
      <c r="F255" s="15"/>
      <c r="G255" s="8">
        <f>G253+0.01*(0.4*P255-0.06*(Q257+Q252))</f>
        <v>19.333600000000001</v>
      </c>
      <c r="H255" s="8">
        <f>H253+0.01*(0.4*M255-0.06*(N257+N252))</f>
        <v>7.0526</v>
      </c>
      <c r="I255" s="8">
        <f>I253+0.4*((I258-I253)-360*(I258-I253&gt;0))+(I253+0.4*((I258-I253)-360*(I258-I253&gt;0))&lt;0)*360</f>
        <v>115.572</v>
      </c>
      <c r="J255" s="9">
        <f>J253+0.4*(J258-J253)</f>
        <v>951.4</v>
      </c>
      <c r="K255" s="33">
        <v>10</v>
      </c>
      <c r="L255" s="9">
        <v>34</v>
      </c>
      <c r="M255" s="29">
        <f>(H258-H253)*100</f>
        <v>13.999999999999968</v>
      </c>
      <c r="P255" s="29">
        <f>100*(G258-G253)</f>
        <v>142.00000000000017</v>
      </c>
      <c r="S255" s="50">
        <f>((I258-I253)*100-36000*(I258-I253&gt;0))</f>
        <v>-6606.9999999999991</v>
      </c>
      <c r="T255" s="5">
        <f t="shared" si="39"/>
        <v>-13.213999999999999</v>
      </c>
      <c r="U255" s="5" t="b">
        <f t="shared" si="40"/>
        <v>0</v>
      </c>
      <c r="V255" s="5">
        <f t="shared" si="48"/>
        <v>0</v>
      </c>
      <c r="W255" s="5" t="e">
        <f t="shared" si="41"/>
        <v>#DIV/0!</v>
      </c>
      <c r="X255" s="1" t="e">
        <f t="shared" si="42"/>
        <v>#DIV/0!</v>
      </c>
      <c r="Z255" s="1" t="e">
        <f t="shared" si="49"/>
        <v>#DIV/0!</v>
      </c>
      <c r="AA255" s="1" t="e">
        <f t="shared" si="50"/>
        <v>#DIV/0!</v>
      </c>
      <c r="AB255" s="36">
        <f t="shared" si="45"/>
        <v>45164</v>
      </c>
      <c r="AC255" s="33">
        <f t="shared" si="46"/>
        <v>10</v>
      </c>
      <c r="AD255" s="9">
        <f t="shared" si="47"/>
        <v>34</v>
      </c>
      <c r="AE255" s="9">
        <f>AE253+(0.4*AF255-0.06*(AG258+AG253))</f>
        <v>634.54</v>
      </c>
      <c r="AF255" s="1">
        <f>AE258-AE253</f>
        <v>-105</v>
      </c>
    </row>
    <row r="256" spans="1:33" ht="15" customHeight="1" x14ac:dyDescent="0.2">
      <c r="A256" s="3">
        <f t="shared" si="43"/>
        <v>45165</v>
      </c>
      <c r="B256" s="6">
        <f t="shared" si="44"/>
        <v>45165</v>
      </c>
      <c r="C256" s="46"/>
      <c r="D256" s="14"/>
      <c r="E256" s="14"/>
      <c r="F256" s="15"/>
      <c r="G256" s="8">
        <f>G253+0.01*(0.6*P255-0.06*(Q257+Q252))</f>
        <v>19.617599999999999</v>
      </c>
      <c r="H256" s="8">
        <f>H253+0.01*(0.6*M255-0.06*(N257+N252))</f>
        <v>7.0806000000000004</v>
      </c>
      <c r="I256" s="8">
        <f>I253+0.6*((I258-I253)-360*(I258-I253&gt;0))+(I253+0.6*((I258-I253)-360*(I258-I253&gt;0))&lt;0)*360</f>
        <v>102.358</v>
      </c>
      <c r="J256" s="9">
        <f>J253+0.6*(J258-J253)</f>
        <v>951.6</v>
      </c>
      <c r="K256" s="33">
        <v>10</v>
      </c>
      <c r="L256" s="9">
        <v>14</v>
      </c>
      <c r="M256" s="29"/>
      <c r="P256" s="29"/>
      <c r="S256" s="51"/>
      <c r="T256" s="5">
        <f t="shared" si="39"/>
        <v>-13.213999999999999</v>
      </c>
      <c r="U256" s="5" t="b">
        <f t="shared" si="40"/>
        <v>0</v>
      </c>
      <c r="V256" s="5">
        <f t="shared" si="48"/>
        <v>0</v>
      </c>
      <c r="W256" s="5" t="e">
        <f t="shared" si="41"/>
        <v>#DIV/0!</v>
      </c>
      <c r="X256" s="1" t="e">
        <f t="shared" si="42"/>
        <v>#DIV/0!</v>
      </c>
      <c r="Z256" s="1" t="e">
        <f t="shared" si="49"/>
        <v>#DIV/0!</v>
      </c>
      <c r="AA256" s="1" t="e">
        <f t="shared" si="50"/>
        <v>#DIV/0!</v>
      </c>
      <c r="AB256" s="36">
        <f t="shared" si="45"/>
        <v>45165</v>
      </c>
      <c r="AC256" s="33">
        <f t="shared" si="46"/>
        <v>10</v>
      </c>
      <c r="AD256" s="9">
        <f t="shared" si="47"/>
        <v>14</v>
      </c>
      <c r="AE256" s="9">
        <f>AE253+(0.6*AF255-0.06*(AG258+AG253))</f>
        <v>613.54</v>
      </c>
    </row>
    <row r="257" spans="1:33" ht="15" customHeight="1" x14ac:dyDescent="0.2">
      <c r="A257" s="3">
        <f t="shared" si="43"/>
        <v>45166</v>
      </c>
      <c r="B257" s="6">
        <f t="shared" si="44"/>
        <v>45166</v>
      </c>
      <c r="C257" s="46"/>
      <c r="D257" s="14"/>
      <c r="E257" s="14"/>
      <c r="F257" s="15"/>
      <c r="G257" s="8">
        <f>G253+0.01*(0.8*P255-0.04*(Q257+Q252))</f>
        <v>19.8964</v>
      </c>
      <c r="H257" s="8">
        <f>H253+0.01*(0.8*M255-0.04*(N257+N252))</f>
        <v>7.1063999999999998</v>
      </c>
      <c r="I257" s="8">
        <f>I253+0.8*((I258-I253)-360*(I258-I253&gt;0))+(I253+0.8*((I258-I253)-360*(I258-I253&gt;0))&lt;0)*360</f>
        <v>89.144000000000005</v>
      </c>
      <c r="J257" s="9">
        <f>J253+0.8*(J258-J253)</f>
        <v>951.8</v>
      </c>
      <c r="K257" s="33">
        <v>9</v>
      </c>
      <c r="L257" s="9">
        <v>53</v>
      </c>
      <c r="M257" s="29"/>
      <c r="N257" s="2">
        <f>M260-M255</f>
        <v>-5.9999999999999609</v>
      </c>
      <c r="P257" s="29"/>
      <c r="Q257" s="2">
        <f>P260-P255</f>
        <v>-13.000000000000256</v>
      </c>
      <c r="S257" s="51"/>
      <c r="T257" s="5">
        <f t="shared" si="39"/>
        <v>-13.213999999999999</v>
      </c>
      <c r="U257" s="5" t="b">
        <f t="shared" si="40"/>
        <v>0</v>
      </c>
      <c r="V257" s="5">
        <f t="shared" si="48"/>
        <v>0</v>
      </c>
      <c r="W257" s="5" t="e">
        <f t="shared" si="41"/>
        <v>#DIV/0!</v>
      </c>
      <c r="X257" s="1" t="e">
        <f t="shared" si="42"/>
        <v>#DIV/0!</v>
      </c>
      <c r="Z257" s="1" t="e">
        <f t="shared" si="49"/>
        <v>#DIV/0!</v>
      </c>
      <c r="AA257" s="1" t="e">
        <f t="shared" si="50"/>
        <v>#DIV/0!</v>
      </c>
      <c r="AB257" s="36">
        <f t="shared" si="45"/>
        <v>45166</v>
      </c>
      <c r="AC257" s="33">
        <f t="shared" si="46"/>
        <v>9</v>
      </c>
      <c r="AD257" s="9">
        <f t="shared" si="47"/>
        <v>53</v>
      </c>
      <c r="AE257" s="9">
        <f>AE253+(0.8*AF255-0.04*(AG258+AG253))</f>
        <v>592.36</v>
      </c>
    </row>
    <row r="258" spans="1:33" ht="15" customHeight="1" x14ac:dyDescent="0.2">
      <c r="A258" s="18">
        <f t="shared" si="43"/>
        <v>45167</v>
      </c>
      <c r="B258" s="6">
        <f t="shared" si="44"/>
        <v>45167</v>
      </c>
      <c r="C258" s="47"/>
      <c r="D258" s="14"/>
      <c r="E258" s="14"/>
      <c r="F258" s="15"/>
      <c r="G258" s="8">
        <v>20.170000000000002</v>
      </c>
      <c r="H258" s="8">
        <v>7.13</v>
      </c>
      <c r="I258" s="8">
        <v>75.930000000000007</v>
      </c>
      <c r="J258" s="9">
        <v>952</v>
      </c>
      <c r="K258" s="33">
        <v>9</v>
      </c>
      <c r="L258" s="9">
        <v>31</v>
      </c>
      <c r="M258" s="29"/>
      <c r="P258" s="29"/>
      <c r="S258" s="51"/>
      <c r="T258" s="5">
        <f t="shared" si="39"/>
        <v>-13.213999999999999</v>
      </c>
      <c r="U258" s="5" t="b">
        <f t="shared" si="40"/>
        <v>0</v>
      </c>
      <c r="V258" s="5">
        <f t="shared" si="48"/>
        <v>0</v>
      </c>
      <c r="W258" s="5" t="e">
        <f t="shared" si="41"/>
        <v>#DIV/0!</v>
      </c>
      <c r="X258" s="1" t="e">
        <f t="shared" si="42"/>
        <v>#DIV/0!</v>
      </c>
      <c r="Z258" s="1" t="e">
        <f t="shared" si="49"/>
        <v>#DIV/0!</v>
      </c>
      <c r="AA258" s="1" t="e">
        <f t="shared" si="50"/>
        <v>#DIV/0!</v>
      </c>
      <c r="AB258" s="36">
        <f t="shared" si="45"/>
        <v>45167</v>
      </c>
      <c r="AC258" s="33">
        <f t="shared" si="46"/>
        <v>9</v>
      </c>
      <c r="AD258" s="9">
        <f t="shared" si="47"/>
        <v>31</v>
      </c>
      <c r="AE258" s="1">
        <f>SIGN(AC258)*(ABS(AC258)*60+AD258)+(AC258=0)*AD258</f>
        <v>571</v>
      </c>
      <c r="AG258" s="1">
        <f>AF260-AF255</f>
        <v>-3</v>
      </c>
    </row>
    <row r="259" spans="1:33" ht="15" customHeight="1" x14ac:dyDescent="0.2">
      <c r="A259" s="3">
        <f t="shared" si="43"/>
        <v>45168</v>
      </c>
      <c r="B259" s="6">
        <f t="shared" si="44"/>
        <v>45168</v>
      </c>
      <c r="C259" s="46"/>
      <c r="D259" s="14"/>
      <c r="E259" s="14"/>
      <c r="F259" s="15"/>
      <c r="G259" s="8">
        <f>G258+0.01*(0.2*P260-0.04*(Q262+Q257))</f>
        <v>20.438800000000001</v>
      </c>
      <c r="H259" s="8">
        <f>H258+0.01*(0.2*M260-0.04*(N262+N257))</f>
        <v>7.1499999999999995</v>
      </c>
      <c r="I259" s="8">
        <f>I258+0.2*((I263-I258)-360*(I263-I258&gt;0))+(I258+0.2*((I263-I258)-360*(I263-I258&gt;0))&lt;0)*360</f>
        <v>62.720000000000006</v>
      </c>
      <c r="J259" s="9">
        <f>J258+0.2*(J263-J258)</f>
        <v>952.2</v>
      </c>
      <c r="K259" s="33">
        <v>9</v>
      </c>
      <c r="L259" s="9">
        <v>10</v>
      </c>
      <c r="M259" s="29"/>
      <c r="O259" s="2">
        <f>N262-N257</f>
        <v>1.9999999999999574</v>
      </c>
      <c r="P259" s="29"/>
      <c r="R259" s="2">
        <f>Q262-Q257</f>
        <v>-0.99999999999980105</v>
      </c>
      <c r="S259" s="51"/>
      <c r="T259" s="5">
        <f t="shared" ref="T259:T322" si="51">I259-I258</f>
        <v>-13.21</v>
      </c>
      <c r="U259" s="5" t="b">
        <f t="shared" ref="U259:U322" si="52">(I259-I258&gt;0)</f>
        <v>0</v>
      </c>
      <c r="V259" s="5">
        <f t="shared" si="48"/>
        <v>0</v>
      </c>
      <c r="W259" s="5" t="e">
        <f t="shared" ref="W259:W322" si="53">-((I259-360)/V259*24-9)</f>
        <v>#DIV/0!</v>
      </c>
      <c r="X259" s="1" t="e">
        <f t="shared" si="42"/>
        <v>#DIV/0!</v>
      </c>
      <c r="Z259" s="1" t="e">
        <f t="shared" si="49"/>
        <v>#DIV/0!</v>
      </c>
      <c r="AA259" s="1" t="e">
        <f t="shared" si="50"/>
        <v>#DIV/0!</v>
      </c>
      <c r="AB259" s="36">
        <f t="shared" si="45"/>
        <v>45168</v>
      </c>
      <c r="AC259" s="33">
        <f t="shared" si="46"/>
        <v>9</v>
      </c>
      <c r="AD259" s="9">
        <f t="shared" si="47"/>
        <v>10</v>
      </c>
      <c r="AE259" s="9">
        <f>AE258+(0.2*AF260-0.04*(AG263+AG258))</f>
        <v>549.64</v>
      </c>
    </row>
    <row r="260" spans="1:33" ht="15" customHeight="1" x14ac:dyDescent="0.2">
      <c r="A260" s="3">
        <f t="shared" si="43"/>
        <v>45169</v>
      </c>
      <c r="B260" s="6">
        <f t="shared" si="44"/>
        <v>45169</v>
      </c>
      <c r="C260" s="46"/>
      <c r="D260" s="14"/>
      <c r="E260" s="14"/>
      <c r="F260" s="15"/>
      <c r="G260" s="8">
        <f>G258+0.01*(0.4*P260-0.06*(Q262+Q257))</f>
        <v>20.702200000000001</v>
      </c>
      <c r="H260" s="8">
        <f>H258+0.01*(0.4*M260-0.06*(N262+N257))</f>
        <v>7.1680000000000001</v>
      </c>
      <c r="I260" s="8">
        <f>I258+0.4*((I263-I258)-360*(I263-I258&gt;0))+(I258+0.4*((I263-I258)-360*(I263-I258&gt;0))&lt;0)*360</f>
        <v>49.510000000000005</v>
      </c>
      <c r="J260" s="9">
        <f>J258+0.4*(J263-J258)</f>
        <v>952.4</v>
      </c>
      <c r="K260" s="33">
        <v>8</v>
      </c>
      <c r="L260" s="9">
        <v>49</v>
      </c>
      <c r="M260" s="29">
        <f>(H263-H258)*100</f>
        <v>8.0000000000000071</v>
      </c>
      <c r="P260" s="29">
        <f>100*(G263-G258)</f>
        <v>128.99999999999991</v>
      </c>
      <c r="S260" s="50">
        <f>((I263-I258)*100-36000*(I263-I258&gt;0))</f>
        <v>-6605.0000000000009</v>
      </c>
      <c r="T260" s="5">
        <f t="shared" si="51"/>
        <v>-13.21</v>
      </c>
      <c r="U260" s="5" t="b">
        <f t="shared" si="52"/>
        <v>0</v>
      </c>
      <c r="V260" s="5">
        <f t="shared" si="48"/>
        <v>0</v>
      </c>
      <c r="W260" s="5" t="e">
        <f t="shared" si="53"/>
        <v>#DIV/0!</v>
      </c>
      <c r="X260" s="1" t="e">
        <f t="shared" ref="X260:X323" si="54">(W260&lt;0)*(W260+24)+(W260&gt;=0)*W260</f>
        <v>#DIV/0!</v>
      </c>
      <c r="Z260" s="1" t="e">
        <f t="shared" si="49"/>
        <v>#DIV/0!</v>
      </c>
      <c r="AA260" s="1" t="e">
        <f t="shared" si="50"/>
        <v>#DIV/0!</v>
      </c>
      <c r="AB260" s="36">
        <f t="shared" si="45"/>
        <v>45169</v>
      </c>
      <c r="AC260" s="33">
        <f t="shared" si="46"/>
        <v>8</v>
      </c>
      <c r="AD260" s="9">
        <f t="shared" si="47"/>
        <v>49</v>
      </c>
      <c r="AE260" s="9">
        <f>AE258+(0.4*AF260-0.06*(AG263+AG258))</f>
        <v>528.16</v>
      </c>
      <c r="AF260" s="1">
        <f>AE263-AE258</f>
        <v>-108</v>
      </c>
    </row>
    <row r="261" spans="1:33" ht="15" customHeight="1" x14ac:dyDescent="0.2">
      <c r="A261" s="3">
        <f t="shared" ref="A261:A324" si="55">A260+1</f>
        <v>45170</v>
      </c>
      <c r="B261" s="6">
        <f t="shared" ref="B261:B324" si="56">A260+1</f>
        <v>45170</v>
      </c>
      <c r="C261" s="46"/>
      <c r="D261" s="14"/>
      <c r="E261" s="14"/>
      <c r="F261" s="15"/>
      <c r="G261" s="8">
        <f>G258+0.01*(0.6*P260-0.06*(Q262+Q257))</f>
        <v>20.9602</v>
      </c>
      <c r="H261" s="8">
        <f>H258+0.01*(0.6*M260-0.06*(N262+N257))</f>
        <v>7.1840000000000002</v>
      </c>
      <c r="I261" s="8">
        <f>I258+0.6*((I263-I258)-360*(I263-I258&gt;0))+(I258+0.6*((I263-I258)-360*(I263-I258&gt;0))&lt;0)*360</f>
        <v>36.300000000000004</v>
      </c>
      <c r="J261" s="9">
        <f>J258+0.6*(J263-J258)</f>
        <v>952.6</v>
      </c>
      <c r="K261" s="33">
        <v>8</v>
      </c>
      <c r="L261" s="9">
        <v>27</v>
      </c>
      <c r="M261" s="29"/>
      <c r="P261" s="29"/>
      <c r="S261" s="51"/>
      <c r="T261" s="5">
        <f t="shared" si="51"/>
        <v>-13.21</v>
      </c>
      <c r="U261" s="5" t="b">
        <f t="shared" si="52"/>
        <v>0</v>
      </c>
      <c r="V261" s="5">
        <f t="shared" si="48"/>
        <v>0</v>
      </c>
      <c r="W261" s="5" t="e">
        <f t="shared" si="53"/>
        <v>#DIV/0!</v>
      </c>
      <c r="X261" s="1" t="e">
        <f t="shared" si="54"/>
        <v>#DIV/0!</v>
      </c>
      <c r="Z261" s="1" t="e">
        <f t="shared" si="49"/>
        <v>#DIV/0!</v>
      </c>
      <c r="AA261" s="1" t="e">
        <f t="shared" si="50"/>
        <v>#DIV/0!</v>
      </c>
      <c r="AB261" s="36">
        <f t="shared" ref="AB261:AB324" si="57">AB260+1</f>
        <v>45170</v>
      </c>
      <c r="AC261" s="33">
        <f t="shared" si="46"/>
        <v>8</v>
      </c>
      <c r="AD261" s="9">
        <f t="shared" si="47"/>
        <v>27</v>
      </c>
      <c r="AE261" s="9">
        <f>AE258+(0.6*AF260-0.06*(AG263+AG258))</f>
        <v>506.56</v>
      </c>
    </row>
    <row r="262" spans="1:33" ht="15" customHeight="1" x14ac:dyDescent="0.2">
      <c r="A262" s="3">
        <f t="shared" si="55"/>
        <v>45171</v>
      </c>
      <c r="B262" s="6">
        <f t="shared" si="56"/>
        <v>45171</v>
      </c>
      <c r="C262" s="46"/>
      <c r="D262" s="14"/>
      <c r="E262" s="14"/>
      <c r="F262" s="15"/>
      <c r="G262" s="8">
        <f>G258+0.01*(0.8*P260-0.04*(Q262+Q257))</f>
        <v>21.212800000000001</v>
      </c>
      <c r="H262" s="8">
        <f>H258+0.01*(0.8*M260-0.04*(N262+N257))</f>
        <v>7.1979999999999995</v>
      </c>
      <c r="I262" s="8">
        <f>I258+0.8*((I263-I258)-360*(I263-I258&gt;0))+(I258+0.8*((I263-I258)-360*(I263-I258&gt;0))&lt;0)*360</f>
        <v>23.089999999999996</v>
      </c>
      <c r="J262" s="9">
        <f>J258+0.8*(J263-J258)</f>
        <v>952.8</v>
      </c>
      <c r="K262" s="33">
        <v>8</v>
      </c>
      <c r="L262" s="9">
        <v>5</v>
      </c>
      <c r="M262" s="29"/>
      <c r="N262" s="2">
        <f>M265-M260</f>
        <v>-4.0000000000000036</v>
      </c>
      <c r="P262" s="29"/>
      <c r="Q262" s="2">
        <f>P265-P260</f>
        <v>-14.000000000000057</v>
      </c>
      <c r="S262" s="51"/>
      <c r="T262" s="5">
        <f t="shared" si="51"/>
        <v>-13.210000000000008</v>
      </c>
      <c r="U262" s="5" t="b">
        <f t="shared" si="52"/>
        <v>0</v>
      </c>
      <c r="V262" s="5">
        <f t="shared" si="48"/>
        <v>0</v>
      </c>
      <c r="W262" s="5" t="e">
        <f t="shared" si="53"/>
        <v>#DIV/0!</v>
      </c>
      <c r="X262" s="1" t="e">
        <f t="shared" si="54"/>
        <v>#DIV/0!</v>
      </c>
      <c r="Z262" s="1" t="e">
        <f t="shared" si="49"/>
        <v>#DIV/0!</v>
      </c>
      <c r="AA262" s="1" t="e">
        <f t="shared" si="50"/>
        <v>#DIV/0!</v>
      </c>
      <c r="AB262" s="36">
        <f t="shared" si="57"/>
        <v>45171</v>
      </c>
      <c r="AC262" s="33">
        <f t="shared" si="46"/>
        <v>8</v>
      </c>
      <c r="AD262" s="39">
        <f t="shared" si="47"/>
        <v>5</v>
      </c>
      <c r="AE262" s="9">
        <f>AE258+(0.8*AF260-0.04*(AG263+AG258))</f>
        <v>484.84</v>
      </c>
    </row>
    <row r="263" spans="1:33" ht="15" customHeight="1" x14ac:dyDescent="0.2">
      <c r="A263" s="18">
        <f t="shared" si="55"/>
        <v>45172</v>
      </c>
      <c r="B263" s="6">
        <f t="shared" si="56"/>
        <v>45172</v>
      </c>
      <c r="C263" s="46"/>
      <c r="D263" s="14"/>
      <c r="E263" s="14"/>
      <c r="F263" s="15"/>
      <c r="G263" s="8">
        <v>21.46</v>
      </c>
      <c r="H263" s="8">
        <v>7.21</v>
      </c>
      <c r="I263" s="8">
        <v>9.8800000000000008</v>
      </c>
      <c r="J263" s="9">
        <v>953</v>
      </c>
      <c r="K263" s="33">
        <v>7</v>
      </c>
      <c r="L263" s="9">
        <v>43</v>
      </c>
      <c r="M263" s="29"/>
      <c r="P263" s="29"/>
      <c r="S263" s="51"/>
      <c r="T263" s="5">
        <f t="shared" si="51"/>
        <v>-13.209999999999996</v>
      </c>
      <c r="U263" s="5" t="b">
        <f t="shared" si="52"/>
        <v>0</v>
      </c>
      <c r="V263" s="5">
        <f t="shared" si="48"/>
        <v>0</v>
      </c>
      <c r="W263" s="5" t="e">
        <f t="shared" si="53"/>
        <v>#DIV/0!</v>
      </c>
      <c r="X263" s="1" t="e">
        <f t="shared" si="54"/>
        <v>#DIV/0!</v>
      </c>
      <c r="Z263" s="1" t="e">
        <f t="shared" si="49"/>
        <v>#DIV/0!</v>
      </c>
      <c r="AA263" s="1" t="e">
        <f t="shared" si="50"/>
        <v>#DIV/0!</v>
      </c>
      <c r="AB263" s="36">
        <f t="shared" si="57"/>
        <v>45172</v>
      </c>
      <c r="AC263" s="33">
        <f t="shared" si="46"/>
        <v>7</v>
      </c>
      <c r="AD263" s="9">
        <f t="shared" si="47"/>
        <v>43</v>
      </c>
      <c r="AE263" s="1">
        <f>SIGN(AC263)*(ABS(AC263)*60+AD263)+(AC263=0)*AD263</f>
        <v>463</v>
      </c>
      <c r="AG263" s="1">
        <f>AF265-AF260</f>
        <v>-3</v>
      </c>
    </row>
    <row r="264" spans="1:33" ht="15" customHeight="1" x14ac:dyDescent="0.2">
      <c r="A264" s="3">
        <f t="shared" si="55"/>
        <v>45173</v>
      </c>
      <c r="B264" s="6">
        <f t="shared" si="56"/>
        <v>45173</v>
      </c>
      <c r="C264" s="46">
        <v>2275</v>
      </c>
      <c r="D264" s="14"/>
      <c r="E264" s="14"/>
      <c r="F264" s="15"/>
      <c r="G264" s="8">
        <f>G263+0.01*(0.2*P265-0.04*(Q267+Q262))</f>
        <v>21.701599999999999</v>
      </c>
      <c r="H264" s="8">
        <f>H263+0.01*(0.2*M265-0.04*(N267+N262))</f>
        <v>7.2215999999999996</v>
      </c>
      <c r="I264" s="8">
        <f>I263+0.2*((I268-I263)-360*(I268-I263&gt;0))+(I263+0.2*((I268-I263)-360*(I268-I263&gt;0))&lt;0)*360</f>
        <v>356.67199999999997</v>
      </c>
      <c r="J264" s="9">
        <f>J263+0.2*(J268-J263)</f>
        <v>953.2</v>
      </c>
      <c r="K264" s="33">
        <v>7</v>
      </c>
      <c r="L264" s="9">
        <v>21</v>
      </c>
      <c r="M264" s="29"/>
      <c r="O264" s="2">
        <f>N267-N262</f>
        <v>-0.99999999999997868</v>
      </c>
      <c r="P264" s="29"/>
      <c r="R264" s="2">
        <f>Q267-Q262</f>
        <v>-0.99999999999980105</v>
      </c>
      <c r="S264" s="38"/>
      <c r="T264" s="5">
        <f t="shared" si="51"/>
        <v>346.79199999999997</v>
      </c>
      <c r="U264" s="5" t="b">
        <f t="shared" si="52"/>
        <v>1</v>
      </c>
      <c r="V264" s="5">
        <f t="shared" si="48"/>
        <v>-13.208000000000027</v>
      </c>
      <c r="W264" s="5">
        <f t="shared" si="53"/>
        <v>2.9527559055117658</v>
      </c>
      <c r="X264" s="1">
        <f t="shared" si="54"/>
        <v>2.9527559055117658</v>
      </c>
      <c r="Y264" s="1">
        <v>2275</v>
      </c>
      <c r="Z264" s="1">
        <f t="shared" si="49"/>
        <v>2</v>
      </c>
      <c r="AA264" s="1">
        <f t="shared" si="50"/>
        <v>57</v>
      </c>
      <c r="AB264" s="36">
        <f t="shared" si="57"/>
        <v>45173</v>
      </c>
      <c r="AC264" s="33">
        <f t="shared" si="46"/>
        <v>7</v>
      </c>
      <c r="AD264" s="9">
        <f t="shared" si="47"/>
        <v>21</v>
      </c>
      <c r="AE264" s="9">
        <f>AE263+(0.2*AF265-0.04*(AG268+AG263))</f>
        <v>441</v>
      </c>
    </row>
    <row r="265" spans="1:33" ht="15" customHeight="1" x14ac:dyDescent="0.2">
      <c r="A265" s="3">
        <f t="shared" si="55"/>
        <v>45174</v>
      </c>
      <c r="B265" s="6">
        <f t="shared" si="56"/>
        <v>45174</v>
      </c>
      <c r="C265" s="47">
        <v>0.12291666666666667</v>
      </c>
      <c r="D265" s="14"/>
      <c r="E265" s="14"/>
      <c r="F265" s="15"/>
      <c r="G265" s="8">
        <f>G263+0.01*(0.4*P265-0.06*(Q267+Q262))</f>
        <v>21.9374</v>
      </c>
      <c r="H265" s="8">
        <f>H263+0.01*(0.4*M265-0.06*(N267+N262))</f>
        <v>7.2313999999999998</v>
      </c>
      <c r="I265" s="8">
        <f>I263+0.4*((I268-I263)-360*(I268-I263&gt;0))+(I263+0.4*((I268-I263)-360*(I268-I263&gt;0))&lt;0)*360</f>
        <v>343.464</v>
      </c>
      <c r="J265" s="9">
        <f>J263+0.4*(J268-J263)</f>
        <v>953.4</v>
      </c>
      <c r="K265" s="33">
        <v>6</v>
      </c>
      <c r="L265" s="9">
        <v>59</v>
      </c>
      <c r="M265" s="29">
        <f>(H268-H263)*100</f>
        <v>4.0000000000000036</v>
      </c>
      <c r="P265" s="29">
        <f>100*(G268-G263)</f>
        <v>114.99999999999986</v>
      </c>
      <c r="S265" s="50">
        <f>((I268-I263)*100-36000*(I268-I263&gt;0))</f>
        <v>-6604.0000000000036</v>
      </c>
      <c r="T265" s="5">
        <f t="shared" si="51"/>
        <v>-13.20799999999997</v>
      </c>
      <c r="U265" s="5" t="b">
        <f t="shared" si="52"/>
        <v>0</v>
      </c>
      <c r="V265" s="5">
        <f t="shared" si="48"/>
        <v>0</v>
      </c>
      <c r="W265" s="5" t="e">
        <f t="shared" si="53"/>
        <v>#DIV/0!</v>
      </c>
      <c r="X265" s="1" t="e">
        <f t="shared" si="54"/>
        <v>#DIV/0!</v>
      </c>
      <c r="Z265" s="1" t="e">
        <f t="shared" si="49"/>
        <v>#DIV/0!</v>
      </c>
      <c r="AA265" s="1" t="e">
        <f t="shared" si="50"/>
        <v>#DIV/0!</v>
      </c>
      <c r="AB265" s="36">
        <f t="shared" si="57"/>
        <v>45174</v>
      </c>
      <c r="AC265" s="33">
        <f t="shared" ref="AC265:AC328" si="58">K265</f>
        <v>6</v>
      </c>
      <c r="AD265" s="9">
        <f t="shared" ref="AD265:AD328" si="59">L265</f>
        <v>59</v>
      </c>
      <c r="AE265" s="9">
        <f>AE263+(0.4*AF265-0.06*(AG268+AG263))</f>
        <v>418.9</v>
      </c>
      <c r="AF265" s="1">
        <f>AE268-AE263</f>
        <v>-111</v>
      </c>
    </row>
    <row r="266" spans="1:33" ht="15" customHeight="1" x14ac:dyDescent="0.2">
      <c r="A266" s="3">
        <f t="shared" si="55"/>
        <v>45175</v>
      </c>
      <c r="B266" s="6">
        <f t="shared" si="56"/>
        <v>45175</v>
      </c>
      <c r="C266" s="46"/>
      <c r="D266" s="14"/>
      <c r="E266" s="14"/>
      <c r="F266" s="15"/>
      <c r="G266" s="8">
        <f>G263+0.01*(0.6*P265-0.06*(Q267+Q262))</f>
        <v>22.167400000000001</v>
      </c>
      <c r="H266" s="8">
        <f>H263+0.01*(0.6*M265-0.06*(N267+N262))</f>
        <v>7.2393999999999998</v>
      </c>
      <c r="I266" s="8">
        <f>I263+0.6*((I268-I263)-360*(I268-I263&gt;0))+(I263+0.6*((I268-I263)-360*(I268-I263&gt;0))&lt;0)*360</f>
        <v>330.25599999999997</v>
      </c>
      <c r="J266" s="9">
        <f>J263+0.6*(J268-J263)</f>
        <v>953.6</v>
      </c>
      <c r="K266" s="33">
        <v>6</v>
      </c>
      <c r="L266" s="9">
        <v>37</v>
      </c>
      <c r="M266" s="29"/>
      <c r="P266" s="29"/>
      <c r="S266" s="51"/>
      <c r="T266" s="5">
        <f t="shared" si="51"/>
        <v>-13.208000000000027</v>
      </c>
      <c r="U266" s="5" t="b">
        <f t="shared" si="52"/>
        <v>0</v>
      </c>
      <c r="V266" s="5">
        <f t="shared" si="48"/>
        <v>0</v>
      </c>
      <c r="W266" s="5" t="e">
        <f t="shared" si="53"/>
        <v>#DIV/0!</v>
      </c>
      <c r="X266" s="1" t="e">
        <f t="shared" si="54"/>
        <v>#DIV/0!</v>
      </c>
      <c r="Z266" s="1" t="e">
        <f t="shared" si="49"/>
        <v>#DIV/0!</v>
      </c>
      <c r="AA266" s="1" t="e">
        <f t="shared" si="50"/>
        <v>#DIV/0!</v>
      </c>
      <c r="AB266" s="36">
        <f t="shared" si="57"/>
        <v>45175</v>
      </c>
      <c r="AC266" s="33">
        <f t="shared" si="58"/>
        <v>6</v>
      </c>
      <c r="AD266" s="39">
        <f t="shared" si="59"/>
        <v>37</v>
      </c>
      <c r="AE266" s="9">
        <f>AE263+(0.6*AF265-0.06*(AG268+AG263))</f>
        <v>396.7</v>
      </c>
    </row>
    <row r="267" spans="1:33" ht="15" customHeight="1" x14ac:dyDescent="0.2">
      <c r="A267" s="3">
        <f t="shared" si="55"/>
        <v>45176</v>
      </c>
      <c r="B267" s="6">
        <f t="shared" si="56"/>
        <v>45176</v>
      </c>
      <c r="C267" s="46"/>
      <c r="D267" s="14"/>
      <c r="E267" s="14"/>
      <c r="F267" s="15"/>
      <c r="G267" s="8">
        <f>G263+0.01*(0.8*P265-0.04*(Q267+Q262))</f>
        <v>22.3916</v>
      </c>
      <c r="H267" s="8">
        <f>H263+0.01*(0.8*M265-0.04*(N267+N262))</f>
        <v>7.2455999999999996</v>
      </c>
      <c r="I267" s="8">
        <f>I263+0.8*((I268-I263)-360*(I268-I263&gt;0))+(I263+0.8*((I268-I263)-360*(I268-I263&gt;0))&lt;0)*360</f>
        <v>317.048</v>
      </c>
      <c r="J267" s="9">
        <f>J263+0.8*(J268-J263)</f>
        <v>953.8</v>
      </c>
      <c r="K267" s="33">
        <v>6</v>
      </c>
      <c r="L267" s="9">
        <v>15</v>
      </c>
      <c r="M267" s="29"/>
      <c r="N267" s="2">
        <f>M270-M265</f>
        <v>-4.9999999999999822</v>
      </c>
      <c r="P267" s="29"/>
      <c r="Q267" s="2">
        <f>P270-P265</f>
        <v>-14.999999999999858</v>
      </c>
      <c r="S267" s="51"/>
      <c r="T267" s="5">
        <f t="shared" si="51"/>
        <v>-13.20799999999997</v>
      </c>
      <c r="U267" s="5" t="b">
        <f t="shared" si="52"/>
        <v>0</v>
      </c>
      <c r="V267" s="5">
        <f t="shared" si="48"/>
        <v>0</v>
      </c>
      <c r="W267" s="5" t="e">
        <f t="shared" si="53"/>
        <v>#DIV/0!</v>
      </c>
      <c r="X267" s="1" t="e">
        <f t="shared" si="54"/>
        <v>#DIV/0!</v>
      </c>
      <c r="Z267" s="1" t="e">
        <f t="shared" si="49"/>
        <v>#DIV/0!</v>
      </c>
      <c r="AA267" s="1" t="e">
        <f t="shared" si="50"/>
        <v>#DIV/0!</v>
      </c>
      <c r="AB267" s="36">
        <f t="shared" si="57"/>
        <v>45176</v>
      </c>
      <c r="AC267" s="33">
        <f t="shared" si="58"/>
        <v>6</v>
      </c>
      <c r="AD267" s="9">
        <f t="shared" si="59"/>
        <v>15</v>
      </c>
      <c r="AE267" s="9">
        <f>AE263+(0.8*AF265-0.04*(AG268+AG263))</f>
        <v>374.4</v>
      </c>
    </row>
    <row r="268" spans="1:33" ht="15" customHeight="1" x14ac:dyDescent="0.2">
      <c r="A268" s="18">
        <f t="shared" si="55"/>
        <v>45177</v>
      </c>
      <c r="B268" s="6">
        <f t="shared" si="56"/>
        <v>45177</v>
      </c>
      <c r="C268" s="46"/>
      <c r="D268" s="14"/>
      <c r="E268" s="14"/>
      <c r="F268" s="15"/>
      <c r="G268" s="8">
        <v>22.61</v>
      </c>
      <c r="H268" s="8">
        <v>7.25</v>
      </c>
      <c r="I268" s="8">
        <v>303.83999999999997</v>
      </c>
      <c r="J268" s="9">
        <v>954</v>
      </c>
      <c r="K268" s="33">
        <v>5</v>
      </c>
      <c r="L268" s="9">
        <v>52</v>
      </c>
      <c r="M268" s="29"/>
      <c r="P268" s="29"/>
      <c r="S268" s="51"/>
      <c r="T268" s="5">
        <f t="shared" si="51"/>
        <v>-13.208000000000027</v>
      </c>
      <c r="U268" s="5" t="b">
        <f t="shared" si="52"/>
        <v>0</v>
      </c>
      <c r="V268" s="5">
        <f t="shared" si="48"/>
        <v>0</v>
      </c>
      <c r="W268" s="5" t="e">
        <f t="shared" si="53"/>
        <v>#DIV/0!</v>
      </c>
      <c r="X268" s="1" t="e">
        <f t="shared" si="54"/>
        <v>#DIV/0!</v>
      </c>
      <c r="Z268" s="1" t="e">
        <f t="shared" si="49"/>
        <v>#DIV/0!</v>
      </c>
      <c r="AA268" s="1" t="e">
        <f t="shared" si="50"/>
        <v>#DIV/0!</v>
      </c>
      <c r="AB268" s="36">
        <f t="shared" si="57"/>
        <v>45177</v>
      </c>
      <c r="AC268" s="33">
        <f t="shared" si="58"/>
        <v>5</v>
      </c>
      <c r="AD268" s="9">
        <f t="shared" si="59"/>
        <v>52</v>
      </c>
      <c r="AE268" s="1">
        <f>SIGN(AC268)*(ABS(AC268)*60+AD268)+(AC268=0)*AD268</f>
        <v>352</v>
      </c>
      <c r="AG268" s="1">
        <f>AF270-AF265</f>
        <v>-2</v>
      </c>
    </row>
    <row r="269" spans="1:33" ht="15" customHeight="1" x14ac:dyDescent="0.2">
      <c r="A269" s="3">
        <f t="shared" si="55"/>
        <v>45178</v>
      </c>
      <c r="B269" s="6">
        <f t="shared" si="56"/>
        <v>45178</v>
      </c>
      <c r="C269" s="46"/>
      <c r="D269" s="14"/>
      <c r="E269" s="14"/>
      <c r="F269" s="15"/>
      <c r="G269" s="8">
        <f>G268+0.01*(0.2*P270-0.04*(Q272+Q267))</f>
        <v>22.821999999999999</v>
      </c>
      <c r="H269" s="8">
        <f>H268+0.01*(0.2*M270-0.04*(N272+N267))</f>
        <v>7.2523999999999997</v>
      </c>
      <c r="I269" s="8">
        <f>I268+0.2*((I273-I268)-360*(I273-I268&gt;0))+(I268+0.2*((I273-I268)-360*(I273-I268&gt;0))&lt;0)*360</f>
        <v>290.63599999999997</v>
      </c>
      <c r="J269" s="9">
        <f>J268+0.2*(J273-J268)</f>
        <v>954.2</v>
      </c>
      <c r="K269" s="33">
        <v>5</v>
      </c>
      <c r="L269" s="9">
        <v>30</v>
      </c>
      <c r="M269" s="29"/>
      <c r="O269" s="2">
        <f>N272-N267</f>
        <v>-1.0000000000000675</v>
      </c>
      <c r="P269" s="29"/>
      <c r="R269" s="2">
        <f>Q272-Q267</f>
        <v>0</v>
      </c>
      <c r="S269" s="51"/>
      <c r="T269" s="5">
        <f t="shared" si="51"/>
        <v>-13.204000000000008</v>
      </c>
      <c r="U269" s="5" t="b">
        <f t="shared" si="52"/>
        <v>0</v>
      </c>
      <c r="V269" s="5">
        <f t="shared" si="48"/>
        <v>0</v>
      </c>
      <c r="W269" s="5" t="e">
        <f t="shared" si="53"/>
        <v>#DIV/0!</v>
      </c>
      <c r="X269" s="1" t="e">
        <f t="shared" si="54"/>
        <v>#DIV/0!</v>
      </c>
      <c r="Z269" s="1" t="e">
        <f t="shared" si="49"/>
        <v>#DIV/0!</v>
      </c>
      <c r="AA269" s="1" t="e">
        <f t="shared" si="50"/>
        <v>#DIV/0!</v>
      </c>
      <c r="AB269" s="36">
        <f t="shared" si="57"/>
        <v>45178</v>
      </c>
      <c r="AC269" s="33">
        <f t="shared" si="58"/>
        <v>5</v>
      </c>
      <c r="AD269" s="9">
        <f t="shared" si="59"/>
        <v>30</v>
      </c>
      <c r="AE269" s="9">
        <f>AE268+(0.2*AF270-0.04*(AG273+AG268))</f>
        <v>329.6</v>
      </c>
    </row>
    <row r="270" spans="1:33" ht="15" customHeight="1" x14ac:dyDescent="0.2">
      <c r="A270" s="3">
        <f t="shared" si="55"/>
        <v>45179</v>
      </c>
      <c r="B270" s="6">
        <f t="shared" si="56"/>
        <v>45179</v>
      </c>
      <c r="C270" s="46"/>
      <c r="D270" s="14"/>
      <c r="E270" s="14"/>
      <c r="F270" s="15"/>
      <c r="G270" s="8">
        <f>G268+0.01*(0.4*P270-0.06*(Q272+Q267))</f>
        <v>23.027999999999999</v>
      </c>
      <c r="H270" s="8">
        <f>H268+0.01*(0.4*M270-0.06*(N272+N267))</f>
        <v>7.2526000000000002</v>
      </c>
      <c r="I270" s="8">
        <f>I268+0.4*((I273-I268)-360*(I273-I268&gt;0))+(I268+0.4*((I273-I268)-360*(I273-I268&gt;0))&lt;0)*360</f>
        <v>277.43199999999996</v>
      </c>
      <c r="J270" s="9">
        <f>J268+0.4*(J273-J268)</f>
        <v>954.4</v>
      </c>
      <c r="K270" s="33">
        <v>5</v>
      </c>
      <c r="L270" s="9">
        <v>7</v>
      </c>
      <c r="M270" s="29">
        <f>(H273-H268)*100</f>
        <v>-0.99999999999997868</v>
      </c>
      <c r="P270" s="29">
        <f>100*(G273-G268)</f>
        <v>100</v>
      </c>
      <c r="S270" s="50">
        <f>((I273-I268)*100-36000*(I273-I268&gt;0))</f>
        <v>-6601.9999999999982</v>
      </c>
      <c r="T270" s="5">
        <f t="shared" si="51"/>
        <v>-13.204000000000008</v>
      </c>
      <c r="U270" s="5" t="b">
        <f t="shared" si="52"/>
        <v>0</v>
      </c>
      <c r="V270" s="5">
        <f t="shared" si="48"/>
        <v>0</v>
      </c>
      <c r="W270" s="5" t="e">
        <f t="shared" si="53"/>
        <v>#DIV/0!</v>
      </c>
      <c r="X270" s="1" t="e">
        <f t="shared" si="54"/>
        <v>#DIV/0!</v>
      </c>
      <c r="Z270" s="1" t="e">
        <f t="shared" si="49"/>
        <v>#DIV/0!</v>
      </c>
      <c r="AA270" s="1" t="e">
        <f t="shared" si="50"/>
        <v>#DIV/0!</v>
      </c>
      <c r="AB270" s="36">
        <f t="shared" si="57"/>
        <v>45179</v>
      </c>
      <c r="AC270" s="33">
        <f t="shared" si="58"/>
        <v>5</v>
      </c>
      <c r="AD270" s="39">
        <f t="shared" si="59"/>
        <v>7</v>
      </c>
      <c r="AE270" s="9">
        <f>AE268+(0.4*AF270-0.06*(AG273+AG268))</f>
        <v>307.10000000000002</v>
      </c>
      <c r="AF270" s="1">
        <f>AE273-AE268</f>
        <v>-113</v>
      </c>
    </row>
    <row r="271" spans="1:33" ht="15" customHeight="1" x14ac:dyDescent="0.2">
      <c r="A271" s="3">
        <f t="shared" si="55"/>
        <v>45180</v>
      </c>
      <c r="B271" s="6">
        <f t="shared" si="56"/>
        <v>45180</v>
      </c>
      <c r="C271" s="46"/>
      <c r="D271" s="14"/>
      <c r="E271" s="14"/>
      <c r="F271" s="15"/>
      <c r="G271" s="8">
        <f>G268+0.01*(0.6*P270-0.06*(Q272+Q267))</f>
        <v>23.227999999999998</v>
      </c>
      <c r="H271" s="8">
        <f>H268+0.01*(0.6*M270-0.06*(N272+N267))</f>
        <v>7.2506000000000004</v>
      </c>
      <c r="I271" s="8">
        <f>I268+0.6*((I273-I268)-360*(I273-I268&gt;0))+(I268+0.6*((I273-I268)-360*(I273-I268&gt;0))&lt;0)*360</f>
        <v>264.22800000000001</v>
      </c>
      <c r="J271" s="9">
        <f>J268+0.6*(J273-J268)</f>
        <v>954.6</v>
      </c>
      <c r="K271" s="33">
        <v>4</v>
      </c>
      <c r="L271" s="9">
        <v>44</v>
      </c>
      <c r="M271" s="29"/>
      <c r="P271" s="29"/>
      <c r="S271" s="51"/>
      <c r="T271" s="5">
        <f t="shared" si="51"/>
        <v>-13.203999999999951</v>
      </c>
      <c r="U271" s="5" t="b">
        <f t="shared" si="52"/>
        <v>0</v>
      </c>
      <c r="V271" s="5">
        <f t="shared" si="48"/>
        <v>0</v>
      </c>
      <c r="W271" s="5" t="e">
        <f t="shared" si="53"/>
        <v>#DIV/0!</v>
      </c>
      <c r="X271" s="1" t="e">
        <f t="shared" si="54"/>
        <v>#DIV/0!</v>
      </c>
      <c r="Z271" s="1" t="e">
        <f t="shared" si="49"/>
        <v>#DIV/0!</v>
      </c>
      <c r="AA271" s="1" t="e">
        <f t="shared" si="50"/>
        <v>#DIV/0!</v>
      </c>
      <c r="AB271" s="36">
        <f t="shared" si="57"/>
        <v>45180</v>
      </c>
      <c r="AC271" s="33">
        <f t="shared" si="58"/>
        <v>4</v>
      </c>
      <c r="AD271" s="9">
        <f t="shared" si="59"/>
        <v>44</v>
      </c>
      <c r="AE271" s="9">
        <f>AE268+(0.6*AF270-0.06*(AG273+AG268))</f>
        <v>284.5</v>
      </c>
    </row>
    <row r="272" spans="1:33" ht="15" customHeight="1" x14ac:dyDescent="0.2">
      <c r="A272" s="3">
        <f t="shared" si="55"/>
        <v>45181</v>
      </c>
      <c r="B272" s="6">
        <f t="shared" si="56"/>
        <v>45181</v>
      </c>
      <c r="C272" s="46"/>
      <c r="D272" s="14"/>
      <c r="E272" s="14"/>
      <c r="F272" s="15"/>
      <c r="G272" s="8">
        <f>G268+0.01*(0.8*P270-0.04*(Q272+Q267))</f>
        <v>23.422000000000001</v>
      </c>
      <c r="H272" s="8">
        <f>H268+0.01*(0.8*M270-0.04*(N272+N267))</f>
        <v>7.2464000000000004</v>
      </c>
      <c r="I272" s="8">
        <f>I268+0.8*((I273-I268)-360*(I273-I268&gt;0))+(I268+0.8*((I273-I268)-360*(I273-I268&gt;0))&lt;0)*360</f>
        <v>251.024</v>
      </c>
      <c r="J272" s="9">
        <f>J268+0.8*(J273-J268)</f>
        <v>954.8</v>
      </c>
      <c r="K272" s="33">
        <v>4</v>
      </c>
      <c r="L272" s="9">
        <v>21</v>
      </c>
      <c r="M272" s="29"/>
      <c r="N272" s="2">
        <f>M275-M270</f>
        <v>-6.0000000000000497</v>
      </c>
      <c r="P272" s="29"/>
      <c r="Q272" s="2">
        <f>P275-P270</f>
        <v>-14.999999999999858</v>
      </c>
      <c r="S272" s="51"/>
      <c r="T272" s="5">
        <f t="shared" si="51"/>
        <v>-13.204000000000008</v>
      </c>
      <c r="U272" s="5" t="b">
        <f t="shared" si="52"/>
        <v>0</v>
      </c>
      <c r="V272" s="5">
        <f t="shared" si="48"/>
        <v>0</v>
      </c>
      <c r="W272" s="5" t="e">
        <f t="shared" si="53"/>
        <v>#DIV/0!</v>
      </c>
      <c r="X272" s="1" t="e">
        <f t="shared" si="54"/>
        <v>#DIV/0!</v>
      </c>
      <c r="Z272" s="1" t="e">
        <f t="shared" si="49"/>
        <v>#DIV/0!</v>
      </c>
      <c r="AA272" s="1" t="e">
        <f t="shared" si="50"/>
        <v>#DIV/0!</v>
      </c>
      <c r="AB272" s="36">
        <f t="shared" si="57"/>
        <v>45181</v>
      </c>
      <c r="AC272" s="33">
        <f t="shared" si="58"/>
        <v>4</v>
      </c>
      <c r="AD272" s="9">
        <f t="shared" si="59"/>
        <v>21</v>
      </c>
      <c r="AE272" s="9">
        <f>AE268+(0.8*AF270-0.04*(AG273+AG268))</f>
        <v>261.8</v>
      </c>
    </row>
    <row r="273" spans="1:33" ht="15" customHeight="1" x14ac:dyDescent="0.2">
      <c r="A273" s="18">
        <f t="shared" si="55"/>
        <v>45182</v>
      </c>
      <c r="B273" s="6">
        <f t="shared" si="56"/>
        <v>45182</v>
      </c>
      <c r="C273" s="46"/>
      <c r="D273" s="14"/>
      <c r="E273" s="14"/>
      <c r="F273" s="15"/>
      <c r="G273" s="8">
        <v>23.61</v>
      </c>
      <c r="H273" s="8">
        <v>7.24</v>
      </c>
      <c r="I273" s="8">
        <v>237.82</v>
      </c>
      <c r="J273" s="9">
        <v>955</v>
      </c>
      <c r="K273" s="33">
        <v>3</v>
      </c>
      <c r="L273" s="9">
        <v>59</v>
      </c>
      <c r="M273" s="29"/>
      <c r="P273" s="29"/>
      <c r="S273" s="51"/>
      <c r="T273" s="5">
        <f t="shared" si="51"/>
        <v>-13.204000000000008</v>
      </c>
      <c r="U273" s="5" t="b">
        <f t="shared" si="52"/>
        <v>0</v>
      </c>
      <c r="V273" s="5">
        <f t="shared" si="48"/>
        <v>0</v>
      </c>
      <c r="W273" s="5" t="e">
        <f t="shared" si="53"/>
        <v>#DIV/0!</v>
      </c>
      <c r="X273" s="1" t="e">
        <f t="shared" si="54"/>
        <v>#DIV/0!</v>
      </c>
      <c r="Z273" s="1" t="e">
        <f t="shared" si="49"/>
        <v>#DIV/0!</v>
      </c>
      <c r="AA273" s="1" t="e">
        <f t="shared" si="50"/>
        <v>#DIV/0!</v>
      </c>
      <c r="AB273" s="36">
        <f t="shared" si="57"/>
        <v>45182</v>
      </c>
      <c r="AC273" s="33">
        <f t="shared" si="58"/>
        <v>3</v>
      </c>
      <c r="AD273" s="9">
        <f t="shared" si="59"/>
        <v>59</v>
      </c>
      <c r="AE273" s="1">
        <f>SIGN(AC273)*(ABS(AC273)*60+AD273)+(AC273=0)*AD273</f>
        <v>239</v>
      </c>
      <c r="AG273" s="1">
        <f>AF275-AF270</f>
        <v>-3</v>
      </c>
    </row>
    <row r="274" spans="1:33" ht="15" customHeight="1" x14ac:dyDescent="0.2">
      <c r="A274" s="3">
        <f t="shared" si="55"/>
        <v>45183</v>
      </c>
      <c r="B274" s="6">
        <f t="shared" si="56"/>
        <v>45183</v>
      </c>
      <c r="C274" s="46"/>
      <c r="D274" s="14"/>
      <c r="E274" s="14"/>
      <c r="F274" s="15"/>
      <c r="G274" s="8">
        <f>G273+0.01*(0.2*P275-0.04*(Q277+Q272))</f>
        <v>23.791999999999998</v>
      </c>
      <c r="H274" s="8">
        <f>H273+0.01*(0.2*M275-0.04*(N277+N272))</f>
        <v>7.2308000000000003</v>
      </c>
      <c r="I274" s="8">
        <f>I273+0.2*((I278-I273)-360*(I278-I273&gt;0))+(I273+0.2*((I278-I273)-360*(I278-I273&gt;0))&lt;0)*360</f>
        <v>224.61799999999999</v>
      </c>
      <c r="J274" s="9">
        <f>J273+0.2*(J278-J273)</f>
        <v>955.2</v>
      </c>
      <c r="K274" s="33">
        <v>3</v>
      </c>
      <c r="L274" s="9">
        <v>36</v>
      </c>
      <c r="M274" s="29"/>
      <c r="O274" s="2">
        <f>N277-N272</f>
        <v>8.8817841970012523E-14</v>
      </c>
      <c r="P274" s="29"/>
      <c r="R274" s="2">
        <f>Q277-Q272</f>
        <v>-3.5527136788005009E-13</v>
      </c>
      <c r="S274" s="51"/>
      <c r="T274" s="5">
        <f t="shared" si="51"/>
        <v>-13.201999999999998</v>
      </c>
      <c r="U274" s="5" t="b">
        <f t="shared" si="52"/>
        <v>0</v>
      </c>
      <c r="V274" s="5">
        <f t="shared" si="48"/>
        <v>0</v>
      </c>
      <c r="W274" s="5" t="e">
        <f t="shared" si="53"/>
        <v>#DIV/0!</v>
      </c>
      <c r="X274" s="1" t="e">
        <f t="shared" si="54"/>
        <v>#DIV/0!</v>
      </c>
      <c r="Z274" s="1" t="e">
        <f t="shared" si="49"/>
        <v>#DIV/0!</v>
      </c>
      <c r="AA274" s="1" t="e">
        <f t="shared" si="50"/>
        <v>#DIV/0!</v>
      </c>
      <c r="AB274" s="36">
        <f t="shared" si="57"/>
        <v>45183</v>
      </c>
      <c r="AC274" s="33">
        <f t="shared" si="58"/>
        <v>3</v>
      </c>
      <c r="AD274" s="9">
        <f t="shared" si="59"/>
        <v>36</v>
      </c>
      <c r="AE274" s="9">
        <f>AE273+(0.2*AF275-0.04*(AG278+AG273))</f>
        <v>215.92</v>
      </c>
    </row>
    <row r="275" spans="1:33" ht="15" customHeight="1" x14ac:dyDescent="0.2">
      <c r="A275" s="3">
        <f t="shared" si="55"/>
        <v>45184</v>
      </c>
      <c r="B275" s="6">
        <f t="shared" si="56"/>
        <v>45184</v>
      </c>
      <c r="C275" s="47"/>
      <c r="D275" s="14"/>
      <c r="E275" s="14"/>
      <c r="F275" s="15"/>
      <c r="G275" s="8">
        <f>G273+0.01*(0.4*P275-0.06*(Q277+Q272))</f>
        <v>23.968</v>
      </c>
      <c r="H275" s="8">
        <f>H273+0.01*(0.4*M275-0.06*(N277+N272))</f>
        <v>7.2191999999999998</v>
      </c>
      <c r="I275" s="8">
        <f>I273+0.4*((I278-I273)-360*(I278-I273&gt;0))+(I273+0.4*((I278-I273)-360*(I278-I273&gt;0))&lt;0)*360</f>
        <v>211.416</v>
      </c>
      <c r="J275" s="9">
        <f>J273+0.4*(J278-J273)</f>
        <v>955.4</v>
      </c>
      <c r="K275" s="33">
        <v>3</v>
      </c>
      <c r="L275" s="9">
        <v>13</v>
      </c>
      <c r="M275" s="29">
        <f>(H278-H273)*100</f>
        <v>-7.0000000000000284</v>
      </c>
      <c r="P275" s="29">
        <f>100*(G278-G273)</f>
        <v>85.000000000000142</v>
      </c>
      <c r="S275" s="50">
        <f>((I278-I273)*100-36000*(I278-I273&gt;0))</f>
        <v>-6600.9999999999991</v>
      </c>
      <c r="T275" s="5">
        <f t="shared" si="51"/>
        <v>-13.201999999999998</v>
      </c>
      <c r="U275" s="5" t="b">
        <f t="shared" si="52"/>
        <v>0</v>
      </c>
      <c r="V275" s="5">
        <f t="shared" si="48"/>
        <v>0</v>
      </c>
      <c r="W275" s="5" t="e">
        <f t="shared" si="53"/>
        <v>#DIV/0!</v>
      </c>
      <c r="X275" s="1" t="e">
        <f t="shared" si="54"/>
        <v>#DIV/0!</v>
      </c>
      <c r="Z275" s="1" t="e">
        <f t="shared" si="49"/>
        <v>#DIV/0!</v>
      </c>
      <c r="AA275" s="1" t="e">
        <f t="shared" si="50"/>
        <v>#DIV/0!</v>
      </c>
      <c r="AB275" s="36">
        <f t="shared" si="57"/>
        <v>45184</v>
      </c>
      <c r="AC275" s="33">
        <f t="shared" si="58"/>
        <v>3</v>
      </c>
      <c r="AD275" s="9">
        <f t="shared" si="59"/>
        <v>13</v>
      </c>
      <c r="AE275" s="9">
        <f>AE273+(0.4*AF275-0.06*(AG278+AG273))</f>
        <v>192.78</v>
      </c>
      <c r="AF275" s="1">
        <f>AE278-AE273</f>
        <v>-116</v>
      </c>
    </row>
    <row r="276" spans="1:33" ht="15" customHeight="1" x14ac:dyDescent="0.2">
      <c r="A276" s="3">
        <f t="shared" si="55"/>
        <v>45185</v>
      </c>
      <c r="B276" s="6">
        <f t="shared" si="56"/>
        <v>45185</v>
      </c>
      <c r="C276" s="46"/>
      <c r="D276" s="14"/>
      <c r="E276" s="14"/>
      <c r="F276" s="15"/>
      <c r="G276" s="8">
        <f>G273+0.01*(0.6*P275-0.06*(Q277+Q272))</f>
        <v>24.138000000000002</v>
      </c>
      <c r="H276" s="8">
        <f>H273+0.01*(0.6*M275-0.06*(N277+N272))</f>
        <v>7.2051999999999996</v>
      </c>
      <c r="I276" s="8">
        <f>I273+0.6*((I278-I273)-360*(I278-I273&gt;0))+(I273+0.6*((I278-I273)-360*(I278-I273&gt;0))&lt;0)*360</f>
        <v>198.214</v>
      </c>
      <c r="J276" s="9">
        <f>J273+0.6*(J278-J273)</f>
        <v>955.6</v>
      </c>
      <c r="K276" s="33">
        <v>2</v>
      </c>
      <c r="L276" s="9">
        <v>49</v>
      </c>
      <c r="M276" s="29"/>
      <c r="P276" s="29"/>
      <c r="S276" s="51"/>
      <c r="T276" s="5">
        <f t="shared" si="51"/>
        <v>-13.201999999999998</v>
      </c>
      <c r="U276" s="5" t="b">
        <f t="shared" si="52"/>
        <v>0</v>
      </c>
      <c r="V276" s="5">
        <f t="shared" si="48"/>
        <v>0</v>
      </c>
      <c r="W276" s="5" t="e">
        <f t="shared" si="53"/>
        <v>#DIV/0!</v>
      </c>
      <c r="X276" s="1" t="e">
        <f t="shared" si="54"/>
        <v>#DIV/0!</v>
      </c>
      <c r="Z276" s="1" t="e">
        <f t="shared" si="49"/>
        <v>#DIV/0!</v>
      </c>
      <c r="AA276" s="1" t="e">
        <f t="shared" si="50"/>
        <v>#DIV/0!</v>
      </c>
      <c r="AB276" s="36">
        <f t="shared" si="57"/>
        <v>45185</v>
      </c>
      <c r="AC276" s="33">
        <f t="shared" si="58"/>
        <v>2</v>
      </c>
      <c r="AD276" s="9">
        <f t="shared" si="59"/>
        <v>49</v>
      </c>
      <c r="AE276" s="9">
        <f>AE273+(0.6*AF275-0.06*(AG278+AG273))</f>
        <v>169.58</v>
      </c>
    </row>
    <row r="277" spans="1:33" ht="15" customHeight="1" x14ac:dyDescent="0.2">
      <c r="A277" s="3">
        <f t="shared" si="55"/>
        <v>45186</v>
      </c>
      <c r="B277" s="6">
        <f t="shared" si="56"/>
        <v>45186</v>
      </c>
      <c r="C277" s="46"/>
      <c r="D277" s="14"/>
      <c r="E277" s="14"/>
      <c r="F277" s="15"/>
      <c r="G277" s="8">
        <f>G273+0.01*(0.8*P275-0.04*(Q277+Q272))</f>
        <v>24.302</v>
      </c>
      <c r="H277" s="8">
        <f>H273+0.01*(0.8*M275-0.04*(N277+N272))</f>
        <v>7.1887999999999996</v>
      </c>
      <c r="I277" s="8">
        <f>I273+0.8*((I278-I273)-360*(I278-I273&gt;0))+(I273+0.8*((I278-I273)-360*(I278-I273&gt;0))&lt;0)*360</f>
        <v>185.012</v>
      </c>
      <c r="J277" s="9">
        <f>J273+0.8*(J278-J273)</f>
        <v>955.8</v>
      </c>
      <c r="K277" s="33">
        <v>2</v>
      </c>
      <c r="L277" s="9">
        <v>26</v>
      </c>
      <c r="M277" s="29"/>
      <c r="N277" s="2">
        <f>M280-M275</f>
        <v>-5.9999999999999609</v>
      </c>
      <c r="P277" s="29"/>
      <c r="Q277" s="2">
        <f>P280-P275</f>
        <v>-15.000000000000213</v>
      </c>
      <c r="S277" s="51"/>
      <c r="T277" s="5">
        <f t="shared" si="51"/>
        <v>-13.201999999999998</v>
      </c>
      <c r="U277" s="5" t="b">
        <f t="shared" si="52"/>
        <v>0</v>
      </c>
      <c r="V277" s="5">
        <f t="shared" si="48"/>
        <v>0</v>
      </c>
      <c r="W277" s="5" t="e">
        <f t="shared" si="53"/>
        <v>#DIV/0!</v>
      </c>
      <c r="X277" s="1" t="e">
        <f t="shared" si="54"/>
        <v>#DIV/0!</v>
      </c>
      <c r="Z277" s="1" t="e">
        <f t="shared" si="49"/>
        <v>#DIV/0!</v>
      </c>
      <c r="AA277" s="1" t="e">
        <f t="shared" si="50"/>
        <v>#DIV/0!</v>
      </c>
      <c r="AB277" s="36">
        <f t="shared" si="57"/>
        <v>45186</v>
      </c>
      <c r="AC277" s="33">
        <f t="shared" si="58"/>
        <v>2</v>
      </c>
      <c r="AD277" s="9">
        <f t="shared" si="59"/>
        <v>26</v>
      </c>
      <c r="AE277" s="9">
        <f>AE273+(0.8*AF275-0.04*(AG278+AG273))</f>
        <v>146.32</v>
      </c>
    </row>
    <row r="278" spans="1:33" ht="15" customHeight="1" x14ac:dyDescent="0.2">
      <c r="A278" s="18">
        <f t="shared" si="55"/>
        <v>45187</v>
      </c>
      <c r="B278" s="6">
        <f t="shared" si="56"/>
        <v>45187</v>
      </c>
      <c r="C278" s="46"/>
      <c r="D278" s="14"/>
      <c r="E278" s="14"/>
      <c r="F278" s="15"/>
      <c r="G278" s="8">
        <v>24.46</v>
      </c>
      <c r="H278" s="8">
        <v>7.17</v>
      </c>
      <c r="I278" s="8">
        <v>171.81</v>
      </c>
      <c r="J278" s="9">
        <v>956</v>
      </c>
      <c r="K278" s="33">
        <v>2</v>
      </c>
      <c r="L278" s="9">
        <v>3</v>
      </c>
      <c r="M278" s="29"/>
      <c r="P278" s="29"/>
      <c r="S278" s="51"/>
      <c r="T278" s="5">
        <f t="shared" si="51"/>
        <v>-13.201999999999998</v>
      </c>
      <c r="U278" s="5" t="b">
        <f t="shared" si="52"/>
        <v>0</v>
      </c>
      <c r="V278" s="5">
        <f t="shared" si="48"/>
        <v>0</v>
      </c>
      <c r="W278" s="5" t="e">
        <f t="shared" si="53"/>
        <v>#DIV/0!</v>
      </c>
      <c r="X278" s="1" t="e">
        <f t="shared" si="54"/>
        <v>#DIV/0!</v>
      </c>
      <c r="Z278" s="1" t="e">
        <f t="shared" si="49"/>
        <v>#DIV/0!</v>
      </c>
      <c r="AA278" s="1" t="e">
        <f t="shared" si="50"/>
        <v>#DIV/0!</v>
      </c>
      <c r="AB278" s="36">
        <f t="shared" si="57"/>
        <v>45187</v>
      </c>
      <c r="AC278" s="33">
        <f t="shared" si="58"/>
        <v>2</v>
      </c>
      <c r="AD278" s="9">
        <f t="shared" si="59"/>
        <v>3</v>
      </c>
      <c r="AE278" s="1">
        <f>SIGN(AC278)*(ABS(AC278)*60+AD278)+(AC278=0)*AD278</f>
        <v>123</v>
      </c>
      <c r="AG278" s="1">
        <f>AF280-AF275</f>
        <v>0</v>
      </c>
    </row>
    <row r="279" spans="1:33" ht="15" customHeight="1" x14ac:dyDescent="0.2">
      <c r="A279" s="3">
        <f t="shared" si="55"/>
        <v>45188</v>
      </c>
      <c r="B279" s="6">
        <f t="shared" si="56"/>
        <v>45188</v>
      </c>
      <c r="C279" s="46"/>
      <c r="D279" s="14"/>
      <c r="E279" s="14"/>
      <c r="F279" s="15"/>
      <c r="G279" s="8">
        <f>G278+0.01*(0.2*P280-0.04*(Q282+Q277))</f>
        <v>24.6128</v>
      </c>
      <c r="H279" s="8">
        <f>H278+0.01*(0.2*M280-0.04*(N282+N277))</f>
        <v>7.1479999999999997</v>
      </c>
      <c r="I279" s="8">
        <f>I278+0.2*((I283-I278)-360*(I283-I278&gt;0))+(I278+0.2*((I283-I278)-360*(I283-I278&gt;0))&lt;0)*360</f>
        <v>158.61000000000001</v>
      </c>
      <c r="J279" s="9">
        <f>J278+0.2*(J283-J278)</f>
        <v>956.4</v>
      </c>
      <c r="K279" s="33">
        <v>1</v>
      </c>
      <c r="L279" s="9">
        <v>40</v>
      </c>
      <c r="M279" s="29"/>
      <c r="O279" s="2">
        <f>N282-N277</f>
        <v>1.9999999999999574</v>
      </c>
      <c r="P279" s="29"/>
      <c r="R279" s="2">
        <f>Q282-Q277</f>
        <v>-1.9999999999996021</v>
      </c>
      <c r="S279" s="51"/>
      <c r="T279" s="5">
        <f t="shared" si="51"/>
        <v>-13.199999999999989</v>
      </c>
      <c r="U279" s="5" t="b">
        <f t="shared" si="52"/>
        <v>0</v>
      </c>
      <c r="V279" s="5">
        <f t="shared" ref="V279:V342" si="60">(U279=TRUE)*(T279-360)</f>
        <v>0</v>
      </c>
      <c r="W279" s="5" t="e">
        <f t="shared" si="53"/>
        <v>#DIV/0!</v>
      </c>
      <c r="X279" s="1" t="e">
        <f t="shared" si="54"/>
        <v>#DIV/0!</v>
      </c>
      <c r="Z279" s="1" t="e">
        <f t="shared" ref="Z279:Z342" si="61">INT(X279)</f>
        <v>#DIV/0!</v>
      </c>
      <c r="AA279" s="1" t="e">
        <f t="shared" ref="AA279:AA342" si="62">INT((X279-Z279)*60+0.5)</f>
        <v>#DIV/0!</v>
      </c>
      <c r="AB279" s="36">
        <f t="shared" si="57"/>
        <v>45188</v>
      </c>
      <c r="AC279" s="33">
        <f t="shared" si="58"/>
        <v>1</v>
      </c>
      <c r="AD279" s="39">
        <f t="shared" si="59"/>
        <v>40</v>
      </c>
      <c r="AE279" s="9">
        <f>AE278+(0.2*AF280-0.04*(AG283+AG278))</f>
        <v>99.84</v>
      </c>
    </row>
    <row r="280" spans="1:33" ht="15" customHeight="1" x14ac:dyDescent="0.2">
      <c r="A280" s="3">
        <f t="shared" si="55"/>
        <v>45189</v>
      </c>
      <c r="B280" s="6">
        <f t="shared" si="56"/>
        <v>45189</v>
      </c>
      <c r="C280" s="46"/>
      <c r="D280" s="14"/>
      <c r="E280" s="14"/>
      <c r="F280" s="15"/>
      <c r="G280" s="8">
        <f>G278+0.01*(0.4*P280-0.06*(Q282+Q277))</f>
        <v>24.7592</v>
      </c>
      <c r="H280" s="8">
        <f>H278+0.01*(0.4*M280-0.06*(N282+N277))</f>
        <v>7.1239999999999997</v>
      </c>
      <c r="I280" s="8">
        <f>I278+0.4*((I283-I278)-360*(I283-I278&gt;0))+(I278+0.4*((I283-I278)-360*(I283-I278&gt;0))&lt;0)*360</f>
        <v>145.41</v>
      </c>
      <c r="J280" s="9">
        <f>J278+0.4*(J283-J278)</f>
        <v>956.8</v>
      </c>
      <c r="K280" s="33">
        <v>1</v>
      </c>
      <c r="L280" s="9">
        <v>17</v>
      </c>
      <c r="M280" s="29">
        <f>(H283-H278)*100</f>
        <v>-12.999999999999989</v>
      </c>
      <c r="P280" s="29">
        <f>100*(G283-G278)</f>
        <v>69.999999999999929</v>
      </c>
      <c r="S280" s="50">
        <f>((I283-I278)*100-36000*(I283-I278&gt;0))</f>
        <v>-6600</v>
      </c>
      <c r="T280" s="5">
        <f t="shared" si="51"/>
        <v>-13.200000000000017</v>
      </c>
      <c r="U280" s="5" t="b">
        <f t="shared" si="52"/>
        <v>0</v>
      </c>
      <c r="V280" s="5">
        <f t="shared" si="60"/>
        <v>0</v>
      </c>
      <c r="W280" s="5" t="e">
        <f t="shared" si="53"/>
        <v>#DIV/0!</v>
      </c>
      <c r="X280" s="1" t="e">
        <f t="shared" si="54"/>
        <v>#DIV/0!</v>
      </c>
      <c r="Z280" s="1" t="e">
        <f t="shared" si="61"/>
        <v>#DIV/0!</v>
      </c>
      <c r="AA280" s="1" t="e">
        <f t="shared" si="62"/>
        <v>#DIV/0!</v>
      </c>
      <c r="AB280" s="36">
        <f t="shared" si="57"/>
        <v>45189</v>
      </c>
      <c r="AC280" s="33">
        <f t="shared" si="58"/>
        <v>1</v>
      </c>
      <c r="AD280" s="9">
        <f t="shared" si="59"/>
        <v>17</v>
      </c>
      <c r="AE280" s="9">
        <f>AE278+(0.4*AF280-0.06*(AG283+AG278))</f>
        <v>76.66</v>
      </c>
      <c r="AF280" s="1">
        <f>AE283-AE278</f>
        <v>-116</v>
      </c>
    </row>
    <row r="281" spans="1:33" ht="15" customHeight="1" x14ac:dyDescent="0.2">
      <c r="A281" s="3">
        <f t="shared" si="55"/>
        <v>45190</v>
      </c>
      <c r="B281" s="6">
        <f t="shared" si="56"/>
        <v>45190</v>
      </c>
      <c r="C281" s="46"/>
      <c r="D281" s="14"/>
      <c r="E281" s="14"/>
      <c r="F281" s="15"/>
      <c r="G281" s="8">
        <f>G278+0.01*(0.6*P280-0.06*(Q282+Q277))</f>
        <v>24.8992</v>
      </c>
      <c r="H281" s="8">
        <f>H278+0.01*(0.6*M280-0.06*(N282+N277))</f>
        <v>7.0979999999999999</v>
      </c>
      <c r="I281" s="8">
        <f>I278+0.6*((I283-I278)-360*(I283-I278&gt;0))+(I278+0.6*((I283-I278)-360*(I283-I278&gt;0))&lt;0)*360</f>
        <v>132.21</v>
      </c>
      <c r="J281" s="9">
        <f>J278+0.6*(J283-J278)</f>
        <v>957.2</v>
      </c>
      <c r="K281" s="33">
        <v>0</v>
      </c>
      <c r="L281" s="9">
        <v>53</v>
      </c>
      <c r="M281" s="29"/>
      <c r="P281" s="29"/>
      <c r="S281" s="51"/>
      <c r="T281" s="5">
        <f t="shared" si="51"/>
        <v>-13.199999999999989</v>
      </c>
      <c r="U281" s="5" t="b">
        <f t="shared" si="52"/>
        <v>0</v>
      </c>
      <c r="V281" s="5">
        <f t="shared" si="60"/>
        <v>0</v>
      </c>
      <c r="W281" s="5" t="e">
        <f t="shared" si="53"/>
        <v>#DIV/0!</v>
      </c>
      <c r="X281" s="1" t="e">
        <f t="shared" si="54"/>
        <v>#DIV/0!</v>
      </c>
      <c r="Z281" s="1" t="e">
        <f t="shared" si="61"/>
        <v>#DIV/0!</v>
      </c>
      <c r="AA281" s="1" t="e">
        <f t="shared" si="62"/>
        <v>#DIV/0!</v>
      </c>
      <c r="AB281" s="36">
        <f t="shared" si="57"/>
        <v>45190</v>
      </c>
      <c r="AC281" s="33">
        <f t="shared" si="58"/>
        <v>0</v>
      </c>
      <c r="AD281" s="9">
        <f t="shared" si="59"/>
        <v>53</v>
      </c>
      <c r="AE281" s="9">
        <f>AE278+(0.6*AF280-0.06*(AG283+AG278))</f>
        <v>53.460000000000008</v>
      </c>
    </row>
    <row r="282" spans="1:33" ht="15" customHeight="1" x14ac:dyDescent="0.2">
      <c r="A282" s="3">
        <f t="shared" si="55"/>
        <v>45191</v>
      </c>
      <c r="B282" s="6">
        <f t="shared" si="56"/>
        <v>45191</v>
      </c>
      <c r="C282" s="46"/>
      <c r="D282" s="14"/>
      <c r="E282" s="14"/>
      <c r="F282" s="15"/>
      <c r="G282" s="8">
        <f>G278+0.01*(0.8*P280-0.04*(Q282+Q277))</f>
        <v>25.032800000000002</v>
      </c>
      <c r="H282" s="8">
        <f>H278+0.01*(0.8*M280-0.04*(N282+N277))</f>
        <v>7.07</v>
      </c>
      <c r="I282" s="8">
        <f>I278+0.8*((I283-I278)-360*(I283-I278&gt;0))+(I278+0.8*((I283-I278)-360*(I283-I278&gt;0))&lt;0)*360</f>
        <v>119.00999999999999</v>
      </c>
      <c r="J282" s="9">
        <f>J278+0.8*(J283-J278)</f>
        <v>957.6</v>
      </c>
      <c r="K282" s="33">
        <v>0</v>
      </c>
      <c r="L282" s="9">
        <v>30</v>
      </c>
      <c r="M282" s="29"/>
      <c r="N282" s="2">
        <f>M285-M280</f>
        <v>-4.0000000000000036</v>
      </c>
      <c r="P282" s="29"/>
      <c r="Q282" s="2">
        <f>P285-P280</f>
        <v>-16.999999999999815</v>
      </c>
      <c r="S282" s="51"/>
      <c r="T282" s="5">
        <f t="shared" si="51"/>
        <v>-13.200000000000017</v>
      </c>
      <c r="U282" s="5" t="b">
        <f t="shared" si="52"/>
        <v>0</v>
      </c>
      <c r="V282" s="5">
        <f t="shared" si="60"/>
        <v>0</v>
      </c>
      <c r="W282" s="5" t="e">
        <f t="shared" si="53"/>
        <v>#DIV/0!</v>
      </c>
      <c r="X282" s="1" t="e">
        <f t="shared" si="54"/>
        <v>#DIV/0!</v>
      </c>
      <c r="Z282" s="1" t="e">
        <f t="shared" si="61"/>
        <v>#DIV/0!</v>
      </c>
      <c r="AA282" s="1" t="e">
        <f t="shared" si="62"/>
        <v>#DIV/0!</v>
      </c>
      <c r="AB282" s="36">
        <f t="shared" si="57"/>
        <v>45191</v>
      </c>
      <c r="AC282" s="33">
        <f t="shared" si="58"/>
        <v>0</v>
      </c>
      <c r="AD282" s="9">
        <f t="shared" si="59"/>
        <v>30</v>
      </c>
      <c r="AE282" s="9">
        <f>AE278+(0.8*AF280-0.04*(AG283+AG278))</f>
        <v>30.239999999999995</v>
      </c>
    </row>
    <row r="283" spans="1:33" ht="15" customHeight="1" x14ac:dyDescent="0.2">
      <c r="A283" s="18">
        <f t="shared" si="55"/>
        <v>45192</v>
      </c>
      <c r="B283" s="6">
        <f t="shared" si="56"/>
        <v>45192</v>
      </c>
      <c r="C283" s="46"/>
      <c r="D283" s="14"/>
      <c r="E283" s="14"/>
      <c r="F283" s="15"/>
      <c r="G283" s="8">
        <v>25.16</v>
      </c>
      <c r="H283" s="8">
        <v>7.04</v>
      </c>
      <c r="I283" s="8">
        <v>105.81</v>
      </c>
      <c r="J283" s="9">
        <v>958</v>
      </c>
      <c r="K283" s="33">
        <v>0</v>
      </c>
      <c r="L283" s="9">
        <v>7</v>
      </c>
      <c r="M283" s="29"/>
      <c r="P283" s="29"/>
      <c r="S283" s="51"/>
      <c r="T283" s="5">
        <f t="shared" si="51"/>
        <v>-13.199999999999989</v>
      </c>
      <c r="U283" s="5" t="b">
        <f t="shared" si="52"/>
        <v>0</v>
      </c>
      <c r="V283" s="5">
        <f t="shared" si="60"/>
        <v>0</v>
      </c>
      <c r="W283" s="5" t="e">
        <f t="shared" si="53"/>
        <v>#DIV/0!</v>
      </c>
      <c r="X283" s="1" t="e">
        <f t="shared" si="54"/>
        <v>#DIV/0!</v>
      </c>
      <c r="Z283" s="1" t="e">
        <f t="shared" si="61"/>
        <v>#DIV/0!</v>
      </c>
      <c r="AA283" s="1" t="e">
        <f t="shared" si="62"/>
        <v>#DIV/0!</v>
      </c>
      <c r="AB283" s="36">
        <f t="shared" si="57"/>
        <v>45192</v>
      </c>
      <c r="AC283" s="33">
        <f t="shared" si="58"/>
        <v>0</v>
      </c>
      <c r="AD283" s="9">
        <f t="shared" si="59"/>
        <v>7</v>
      </c>
      <c r="AE283" s="1">
        <f>SIGN(AC283)*(ABS(AC283)*60+AD283)+(AC283=0)*AD283</f>
        <v>7</v>
      </c>
      <c r="AG283" s="1">
        <f>AF285-AF280</f>
        <v>-1</v>
      </c>
    </row>
    <row r="284" spans="1:33" ht="15" customHeight="1" x14ac:dyDescent="0.2">
      <c r="A284" s="3">
        <f t="shared" si="55"/>
        <v>45193</v>
      </c>
      <c r="B284" s="6">
        <f t="shared" si="56"/>
        <v>45193</v>
      </c>
      <c r="C284" s="46"/>
      <c r="D284" s="14"/>
      <c r="E284" s="14"/>
      <c r="F284" s="15"/>
      <c r="G284" s="8">
        <f>G283+0.01*(0.2*P285-0.04*(Q287+Q282))</f>
        <v>25.279600000000002</v>
      </c>
      <c r="H284" s="8">
        <f>H283+0.01*(0.2*M285-0.04*(N287+N282))</f>
        <v>7.0095999999999998</v>
      </c>
      <c r="I284" s="8">
        <f>I283+0.2*((I288-I283)-360*(I288-I283&gt;0))+(I283+0.2*((I288-I283)-360*(I288-I283&gt;0))&lt;0)*360</f>
        <v>92.611999999999995</v>
      </c>
      <c r="J284" s="9">
        <f>J283+0.2*(J288-J283)</f>
        <v>958.2</v>
      </c>
      <c r="K284" s="33">
        <v>0</v>
      </c>
      <c r="L284" s="52">
        <v>-17</v>
      </c>
      <c r="M284" s="29"/>
      <c r="O284" s="2">
        <f>N287-N282</f>
        <v>-0.99999999999997868</v>
      </c>
      <c r="P284" s="29"/>
      <c r="R284" s="2">
        <f>Q287-Q282</f>
        <v>-3.5527136788005009E-13</v>
      </c>
      <c r="S284" s="51"/>
      <c r="T284" s="5">
        <f t="shared" si="51"/>
        <v>-13.198000000000008</v>
      </c>
      <c r="U284" s="5" t="b">
        <f t="shared" si="52"/>
        <v>0</v>
      </c>
      <c r="V284" s="5">
        <f t="shared" si="60"/>
        <v>0</v>
      </c>
      <c r="W284" s="5" t="e">
        <f t="shared" si="53"/>
        <v>#DIV/0!</v>
      </c>
      <c r="X284" s="1" t="e">
        <f t="shared" si="54"/>
        <v>#DIV/0!</v>
      </c>
      <c r="Z284" s="1" t="e">
        <f t="shared" si="61"/>
        <v>#DIV/0!</v>
      </c>
      <c r="AA284" s="1" t="e">
        <f t="shared" si="62"/>
        <v>#DIV/0!</v>
      </c>
      <c r="AB284" s="36">
        <f t="shared" si="57"/>
        <v>45193</v>
      </c>
      <c r="AC284" s="33">
        <f t="shared" si="58"/>
        <v>0</v>
      </c>
      <c r="AD284" s="9">
        <f t="shared" si="59"/>
        <v>-17</v>
      </c>
      <c r="AE284" s="9">
        <f>AE283+(0.2*AF285-0.04*(AG288+AG283))</f>
        <v>-16.360000000000003</v>
      </c>
    </row>
    <row r="285" spans="1:33" ht="15" customHeight="1" x14ac:dyDescent="0.2">
      <c r="A285" s="3">
        <f t="shared" si="55"/>
        <v>45194</v>
      </c>
      <c r="B285" s="6">
        <f t="shared" si="56"/>
        <v>45194</v>
      </c>
      <c r="C285" s="47"/>
      <c r="D285" s="14"/>
      <c r="E285" s="14"/>
      <c r="F285" s="15"/>
      <c r="G285" s="8">
        <f>G283+0.01*(0.4*P285-0.06*(Q287+Q282))</f>
        <v>25.392400000000002</v>
      </c>
      <c r="H285" s="8">
        <f>H283+0.01*(0.4*M285-0.06*(N287+N282))</f>
        <v>6.9774000000000003</v>
      </c>
      <c r="I285" s="8">
        <f>I283+0.4*((I288-I283)-360*(I288-I283&gt;0))+(I283+0.4*((I288-I283)-360*(I288-I283&gt;0))&lt;0)*360</f>
        <v>79.414000000000001</v>
      </c>
      <c r="J285" s="9">
        <f>J283+0.4*(J288-J283)</f>
        <v>958.4</v>
      </c>
      <c r="K285" s="33">
        <v>0</v>
      </c>
      <c r="L285" s="52">
        <v>-40</v>
      </c>
      <c r="M285" s="29">
        <f>(H288-H283)*100</f>
        <v>-16.999999999999993</v>
      </c>
      <c r="P285" s="29">
        <f>100*(G288-G283)</f>
        <v>53.000000000000114</v>
      </c>
      <c r="S285" s="50">
        <f>((I288-I283)*100-36000*(I288-I283&gt;0))</f>
        <v>-6599.0000000000009</v>
      </c>
      <c r="T285" s="5">
        <f t="shared" si="51"/>
        <v>-13.197999999999993</v>
      </c>
      <c r="U285" s="5" t="b">
        <f t="shared" si="52"/>
        <v>0</v>
      </c>
      <c r="V285" s="5">
        <f t="shared" si="60"/>
        <v>0</v>
      </c>
      <c r="W285" s="5" t="e">
        <f t="shared" si="53"/>
        <v>#DIV/0!</v>
      </c>
      <c r="X285" s="1" t="e">
        <f t="shared" si="54"/>
        <v>#DIV/0!</v>
      </c>
      <c r="Z285" s="1" t="e">
        <f t="shared" si="61"/>
        <v>#DIV/0!</v>
      </c>
      <c r="AA285" s="1" t="e">
        <f t="shared" si="62"/>
        <v>#DIV/0!</v>
      </c>
      <c r="AB285" s="36">
        <f t="shared" si="57"/>
        <v>45194</v>
      </c>
      <c r="AC285" s="33">
        <f t="shared" si="58"/>
        <v>0</v>
      </c>
      <c r="AD285" s="9">
        <f t="shared" si="59"/>
        <v>-40</v>
      </c>
      <c r="AE285" s="9">
        <f>AE283+(0.4*AF285-0.06*(AG288+AG283))</f>
        <v>-39.74</v>
      </c>
      <c r="AF285" s="1">
        <f>AE288-AE283</f>
        <v>-117</v>
      </c>
    </row>
    <row r="286" spans="1:33" ht="15" customHeight="1" x14ac:dyDescent="0.2">
      <c r="A286" s="3">
        <f t="shared" si="55"/>
        <v>45195</v>
      </c>
      <c r="B286" s="6">
        <f t="shared" si="56"/>
        <v>45195</v>
      </c>
      <c r="C286" s="46"/>
      <c r="D286" s="14"/>
      <c r="E286" s="14"/>
      <c r="F286" s="15"/>
      <c r="G286" s="8">
        <f>G283+0.01*(0.6*P285-0.06*(Q287+Q282))</f>
        <v>25.4984</v>
      </c>
      <c r="H286" s="8">
        <f>H283+0.01*(0.6*M285-0.06*(N287+N282))</f>
        <v>6.9434000000000005</v>
      </c>
      <c r="I286" s="8">
        <f>I283+0.6*((I288-I283)-360*(I288-I283&gt;0))+(I283+0.6*((I288-I283)-360*(I288-I283&gt;0))&lt;0)*360</f>
        <v>66.216000000000008</v>
      </c>
      <c r="J286" s="9">
        <f>J283+0.6*(J288-J283)</f>
        <v>958.6</v>
      </c>
      <c r="K286" s="33">
        <v>-1</v>
      </c>
      <c r="L286" s="9">
        <v>3</v>
      </c>
      <c r="M286" s="29"/>
      <c r="P286" s="29"/>
      <c r="S286" s="51"/>
      <c r="T286" s="5">
        <f t="shared" si="51"/>
        <v>-13.197999999999993</v>
      </c>
      <c r="U286" s="5" t="b">
        <f t="shared" si="52"/>
        <v>0</v>
      </c>
      <c r="V286" s="5">
        <f t="shared" si="60"/>
        <v>0</v>
      </c>
      <c r="W286" s="5" t="e">
        <f t="shared" si="53"/>
        <v>#DIV/0!</v>
      </c>
      <c r="X286" s="1" t="e">
        <f t="shared" si="54"/>
        <v>#DIV/0!</v>
      </c>
      <c r="Z286" s="1" t="e">
        <f t="shared" si="61"/>
        <v>#DIV/0!</v>
      </c>
      <c r="AA286" s="1" t="e">
        <f t="shared" si="62"/>
        <v>#DIV/0!</v>
      </c>
      <c r="AB286" s="36">
        <f t="shared" si="57"/>
        <v>45195</v>
      </c>
      <c r="AC286" s="33">
        <f t="shared" si="58"/>
        <v>-1</v>
      </c>
      <c r="AD286" s="9">
        <f t="shared" si="59"/>
        <v>3</v>
      </c>
      <c r="AE286" s="9">
        <f>AE283+(0.6*AF285-0.06*(AG288+AG283))</f>
        <v>-63.14</v>
      </c>
    </row>
    <row r="287" spans="1:33" ht="15" customHeight="1" x14ac:dyDescent="0.2">
      <c r="A287" s="3">
        <f t="shared" si="55"/>
        <v>45196</v>
      </c>
      <c r="B287" s="6">
        <f t="shared" si="56"/>
        <v>45196</v>
      </c>
      <c r="C287" s="46"/>
      <c r="D287" s="14"/>
      <c r="E287" s="14"/>
      <c r="F287" s="15"/>
      <c r="G287" s="8">
        <f>G283+0.01*(0.8*P285-0.04*(Q287+Q282))</f>
        <v>25.5976</v>
      </c>
      <c r="H287" s="8">
        <f>H283+0.01*(0.8*M285-0.04*(N287+N282))</f>
        <v>6.9076000000000004</v>
      </c>
      <c r="I287" s="8">
        <f>I283+0.8*((I288-I283)-360*(I288-I283&gt;0))+(I283+0.8*((I288-I283)-360*(I288-I283&gt;0))&lt;0)*360</f>
        <v>53.017999999999994</v>
      </c>
      <c r="J287" s="9">
        <f>J283+0.8*(J288-J283)</f>
        <v>958.8</v>
      </c>
      <c r="K287" s="33">
        <v>-1</v>
      </c>
      <c r="L287" s="9">
        <v>27</v>
      </c>
      <c r="M287" s="29"/>
      <c r="N287" s="2">
        <f>M290-M285</f>
        <v>-4.9999999999999822</v>
      </c>
      <c r="P287" s="29"/>
      <c r="Q287" s="2">
        <f>P290-P285</f>
        <v>-17.000000000000171</v>
      </c>
      <c r="S287" s="51"/>
      <c r="T287" s="5">
        <f t="shared" si="51"/>
        <v>-13.198000000000015</v>
      </c>
      <c r="U287" s="5" t="b">
        <f t="shared" si="52"/>
        <v>0</v>
      </c>
      <c r="V287" s="5">
        <f t="shared" si="60"/>
        <v>0</v>
      </c>
      <c r="W287" s="5" t="e">
        <f t="shared" si="53"/>
        <v>#DIV/0!</v>
      </c>
      <c r="X287" s="1" t="e">
        <f t="shared" si="54"/>
        <v>#DIV/0!</v>
      </c>
      <c r="Z287" s="1" t="e">
        <f t="shared" si="61"/>
        <v>#DIV/0!</v>
      </c>
      <c r="AA287" s="1" t="e">
        <f t="shared" si="62"/>
        <v>#DIV/0!</v>
      </c>
      <c r="AB287" s="36">
        <f t="shared" si="57"/>
        <v>45196</v>
      </c>
      <c r="AC287" s="33">
        <f t="shared" si="58"/>
        <v>-1</v>
      </c>
      <c r="AD287" s="39">
        <f t="shared" si="59"/>
        <v>27</v>
      </c>
      <c r="AE287" s="9">
        <f>AE283+(0.8*AF285-0.04*(AG288+AG283))</f>
        <v>-86.56</v>
      </c>
    </row>
    <row r="288" spans="1:33" ht="15" customHeight="1" x14ac:dyDescent="0.2">
      <c r="A288" s="18">
        <f t="shared" si="55"/>
        <v>45197</v>
      </c>
      <c r="B288" s="6">
        <f t="shared" si="56"/>
        <v>45197</v>
      </c>
      <c r="C288" s="46"/>
      <c r="D288" s="14"/>
      <c r="E288" s="14"/>
      <c r="F288" s="15"/>
      <c r="G288" s="8">
        <v>25.69</v>
      </c>
      <c r="H288" s="8">
        <v>6.87</v>
      </c>
      <c r="I288" s="8">
        <v>39.82</v>
      </c>
      <c r="J288" s="9">
        <v>959</v>
      </c>
      <c r="K288" s="33">
        <v>-1</v>
      </c>
      <c r="L288" s="9">
        <v>50</v>
      </c>
      <c r="M288" s="29"/>
      <c r="P288" s="29"/>
      <c r="S288" s="51"/>
      <c r="T288" s="5">
        <f t="shared" si="51"/>
        <v>-13.197999999999993</v>
      </c>
      <c r="U288" s="5" t="b">
        <f t="shared" si="52"/>
        <v>0</v>
      </c>
      <c r="V288" s="5">
        <f t="shared" si="60"/>
        <v>0</v>
      </c>
      <c r="W288" s="5" t="e">
        <f t="shared" si="53"/>
        <v>#DIV/0!</v>
      </c>
      <c r="X288" s="1" t="e">
        <f t="shared" si="54"/>
        <v>#DIV/0!</v>
      </c>
      <c r="Z288" s="1" t="e">
        <f t="shared" si="61"/>
        <v>#DIV/0!</v>
      </c>
      <c r="AA288" s="1" t="e">
        <f t="shared" si="62"/>
        <v>#DIV/0!</v>
      </c>
      <c r="AB288" s="36">
        <f t="shared" si="57"/>
        <v>45197</v>
      </c>
      <c r="AC288" s="33">
        <f t="shared" si="58"/>
        <v>-1</v>
      </c>
      <c r="AD288" s="9">
        <f t="shared" si="59"/>
        <v>50</v>
      </c>
      <c r="AE288" s="1">
        <f>SIGN(AC288)*(ABS(AC288)*60+AD288)+(AC288=0)*AD288</f>
        <v>-110</v>
      </c>
      <c r="AG288" s="1">
        <f>AF290-AF285</f>
        <v>0</v>
      </c>
    </row>
    <row r="289" spans="1:33" ht="15" customHeight="1" x14ac:dyDescent="0.2">
      <c r="A289" s="3">
        <f t="shared" si="55"/>
        <v>45198</v>
      </c>
      <c r="B289" s="6">
        <f t="shared" si="56"/>
        <v>45198</v>
      </c>
      <c r="C289" s="46"/>
      <c r="D289" s="14"/>
      <c r="E289" s="14"/>
      <c r="F289" s="15"/>
      <c r="G289" s="8">
        <f>G288+0.01*(0.2*P290-0.04*(Q292+Q287))</f>
        <v>25.775600000000001</v>
      </c>
      <c r="H289" s="8">
        <f>H288+0.01*(0.2*M290-0.04*(N292+N287))</f>
        <v>6.83</v>
      </c>
      <c r="I289" s="8">
        <f>I288+0.2*((I293-I288)-360*(I293-I288&gt;0))+(I288+0.2*((I293-I288)-360*(I293-I288&gt;0))&lt;0)*360</f>
        <v>26.622</v>
      </c>
      <c r="J289" s="9">
        <f>J288+0.2*(J293-J288)</f>
        <v>959.2</v>
      </c>
      <c r="K289" s="33">
        <v>-2</v>
      </c>
      <c r="L289" s="9">
        <v>13</v>
      </c>
      <c r="M289" s="29"/>
      <c r="O289" s="2">
        <f>N292-N287</f>
        <v>-8.8817841970012523E-14</v>
      </c>
      <c r="P289" s="29"/>
      <c r="R289" s="2">
        <f>Q292-Q287</f>
        <v>0</v>
      </c>
      <c r="S289" s="51"/>
      <c r="T289" s="5">
        <f t="shared" si="51"/>
        <v>-13.198</v>
      </c>
      <c r="U289" s="5" t="b">
        <f t="shared" si="52"/>
        <v>0</v>
      </c>
      <c r="V289" s="5">
        <f t="shared" si="60"/>
        <v>0</v>
      </c>
      <c r="W289" s="5" t="e">
        <f t="shared" si="53"/>
        <v>#DIV/0!</v>
      </c>
      <c r="X289" s="1" t="e">
        <f t="shared" si="54"/>
        <v>#DIV/0!</v>
      </c>
      <c r="Z289" s="1" t="e">
        <f t="shared" si="61"/>
        <v>#DIV/0!</v>
      </c>
      <c r="AA289" s="1" t="e">
        <f t="shared" si="62"/>
        <v>#DIV/0!</v>
      </c>
      <c r="AB289" s="36">
        <f t="shared" si="57"/>
        <v>45198</v>
      </c>
      <c r="AC289" s="33">
        <f t="shared" si="58"/>
        <v>-2</v>
      </c>
      <c r="AD289" s="9">
        <f t="shared" si="59"/>
        <v>13</v>
      </c>
      <c r="AE289" s="9">
        <f>AE288+(0.2*AF290-0.04*(AG293+AG288))</f>
        <v>-133.47999999999999</v>
      </c>
    </row>
    <row r="290" spans="1:33" ht="15" customHeight="1" x14ac:dyDescent="0.2">
      <c r="A290" s="3">
        <f t="shared" si="55"/>
        <v>45199</v>
      </c>
      <c r="B290" s="6">
        <f t="shared" si="56"/>
        <v>45199</v>
      </c>
      <c r="C290" s="46"/>
      <c r="D290" s="14"/>
      <c r="E290" s="14"/>
      <c r="F290" s="15"/>
      <c r="G290" s="8">
        <f>G288+0.01*(0.4*P290-0.06*(Q292+Q287))</f>
        <v>25.854400000000002</v>
      </c>
      <c r="H290" s="8">
        <f>H288+0.01*(0.4*M290-0.06*(N292+N287))</f>
        <v>6.7880000000000003</v>
      </c>
      <c r="I290" s="8">
        <f>I288+0.4*((I293-I288)-360*(I293-I288&gt;0))+(I288+0.4*((I293-I288)-360*(I293-I288&gt;0))&lt;0)*360</f>
        <v>13.423999999999996</v>
      </c>
      <c r="J290" s="9">
        <f>J288+0.4*(J293-J288)</f>
        <v>959.4</v>
      </c>
      <c r="K290" s="33">
        <v>-2</v>
      </c>
      <c r="L290" s="9">
        <v>37</v>
      </c>
      <c r="M290" s="29">
        <f>(H293-H288)*100</f>
        <v>-21.999999999999975</v>
      </c>
      <c r="P290" s="29">
        <f>100*(G293-G288)</f>
        <v>35.999999999999943</v>
      </c>
      <c r="S290" s="50">
        <f>((I293-I288)*100-36000*(I293-I288&gt;0))</f>
        <v>-6599</v>
      </c>
      <c r="T290" s="5">
        <f t="shared" si="51"/>
        <v>-13.198000000000004</v>
      </c>
      <c r="U290" s="5" t="b">
        <f t="shared" si="52"/>
        <v>0</v>
      </c>
      <c r="V290" s="5">
        <f t="shared" si="60"/>
        <v>0</v>
      </c>
      <c r="W290" s="5" t="e">
        <f t="shared" si="53"/>
        <v>#DIV/0!</v>
      </c>
      <c r="X290" s="1" t="e">
        <f t="shared" si="54"/>
        <v>#DIV/0!</v>
      </c>
      <c r="Z290" s="1" t="e">
        <f t="shared" si="61"/>
        <v>#DIV/0!</v>
      </c>
      <c r="AA290" s="1" t="e">
        <f t="shared" si="62"/>
        <v>#DIV/0!</v>
      </c>
      <c r="AB290" s="36">
        <f t="shared" si="57"/>
        <v>45199</v>
      </c>
      <c r="AC290" s="33">
        <f t="shared" si="58"/>
        <v>-2</v>
      </c>
      <c r="AD290" s="39">
        <f t="shared" si="59"/>
        <v>37</v>
      </c>
      <c r="AE290" s="9">
        <f>AE288+(0.4*AF290-0.06*(AG293+AG288))</f>
        <v>-156.92000000000002</v>
      </c>
      <c r="AF290" s="1">
        <f>AE293-AE288</f>
        <v>-117</v>
      </c>
    </row>
    <row r="291" spans="1:33" ht="15" customHeight="1" x14ac:dyDescent="0.2">
      <c r="A291" s="3">
        <f t="shared" si="55"/>
        <v>45200</v>
      </c>
      <c r="B291" s="6">
        <f t="shared" si="56"/>
        <v>45200</v>
      </c>
      <c r="C291" s="46">
        <v>2276</v>
      </c>
      <c r="D291" s="14"/>
      <c r="E291" s="14"/>
      <c r="F291" s="15"/>
      <c r="G291" s="8">
        <f>G288+0.01*(0.6*P290-0.06*(Q292+Q287))</f>
        <v>25.926400000000001</v>
      </c>
      <c r="H291" s="8">
        <f>H288+0.01*(0.6*M290-0.06*(N292+N287))</f>
        <v>6.7440000000000007</v>
      </c>
      <c r="I291" s="8">
        <f>I288+0.6*((I293-I288)-360*(I293-I288&gt;0))+(I288+0.6*((I293-I288)-360*(I293-I288&gt;0))&lt;0)*360</f>
        <v>0.22599999999999909</v>
      </c>
      <c r="J291" s="9">
        <f>J288+0.6*(J293-J288)</f>
        <v>959.6</v>
      </c>
      <c r="K291" s="33">
        <v>-3</v>
      </c>
      <c r="L291" s="9">
        <v>0</v>
      </c>
      <c r="M291" s="29"/>
      <c r="P291" s="29"/>
      <c r="S291" s="38"/>
      <c r="T291" s="5">
        <f t="shared" si="51"/>
        <v>-13.197999999999997</v>
      </c>
      <c r="U291" s="5" t="b">
        <f t="shared" si="52"/>
        <v>0</v>
      </c>
      <c r="V291" s="5">
        <f t="shared" si="60"/>
        <v>0</v>
      </c>
      <c r="W291" s="5" t="e">
        <f t="shared" si="53"/>
        <v>#DIV/0!</v>
      </c>
      <c r="X291" s="1" t="e">
        <f t="shared" si="54"/>
        <v>#DIV/0!</v>
      </c>
      <c r="Y291" s="1">
        <v>2276</v>
      </c>
      <c r="Z291" s="1" t="e">
        <f t="shared" si="61"/>
        <v>#DIV/0!</v>
      </c>
      <c r="AA291" s="1" t="e">
        <f t="shared" si="62"/>
        <v>#DIV/0!</v>
      </c>
      <c r="AB291" s="36">
        <f t="shared" si="57"/>
        <v>45200</v>
      </c>
      <c r="AC291" s="33">
        <f t="shared" si="58"/>
        <v>-3</v>
      </c>
      <c r="AD291" s="9">
        <f t="shared" si="59"/>
        <v>0</v>
      </c>
      <c r="AE291" s="9">
        <f>AE288+(0.6*AF290-0.06*(AG293+AG288))</f>
        <v>-180.32</v>
      </c>
    </row>
    <row r="292" spans="1:33" ht="15" customHeight="1" x14ac:dyDescent="0.2">
      <c r="A292" s="3">
        <f t="shared" si="55"/>
        <v>45201</v>
      </c>
      <c r="B292" s="6">
        <f t="shared" si="56"/>
        <v>45201</v>
      </c>
      <c r="C292" s="47">
        <v>0.3923611111111111</v>
      </c>
      <c r="D292" s="14"/>
      <c r="E292" s="14"/>
      <c r="F292" s="15"/>
      <c r="G292" s="8">
        <f>G288+0.01*(0.8*P290-0.04*(Q292+Q287))</f>
        <v>25.991600000000002</v>
      </c>
      <c r="H292" s="8">
        <f>H288+0.01*(0.8*M290-0.04*(N292+N287))</f>
        <v>6.6980000000000004</v>
      </c>
      <c r="I292" s="8">
        <f>I288+0.8*((I293-I288)-360*(I293-I288&gt;0))+(I288+0.8*((I293-I288)-360*(I293-I288&gt;0))&lt;0)*360</f>
        <v>347.02800000000002</v>
      </c>
      <c r="J292" s="9">
        <f>J288+0.8*(J293-J288)</f>
        <v>959.8</v>
      </c>
      <c r="K292" s="33">
        <v>-3</v>
      </c>
      <c r="L292" s="9">
        <v>23</v>
      </c>
      <c r="M292" s="29"/>
      <c r="N292" s="2">
        <f>M295-M290</f>
        <v>-5.0000000000000711</v>
      </c>
      <c r="P292" s="29"/>
      <c r="Q292" s="2">
        <f>P295-P290</f>
        <v>-17.000000000000171</v>
      </c>
      <c r="S292" s="51"/>
      <c r="T292" s="5">
        <f t="shared" si="51"/>
        <v>346.80200000000002</v>
      </c>
      <c r="U292" s="5" t="b">
        <f t="shared" si="52"/>
        <v>1</v>
      </c>
      <c r="V292" s="5">
        <f t="shared" si="60"/>
        <v>-13.197999999999979</v>
      </c>
      <c r="W292" s="5">
        <f t="shared" si="53"/>
        <v>-14.589028640703138</v>
      </c>
      <c r="X292" s="1">
        <f t="shared" si="54"/>
        <v>9.4109713592968625</v>
      </c>
      <c r="Z292" s="1">
        <f t="shared" si="61"/>
        <v>9</v>
      </c>
      <c r="AA292" s="1">
        <f t="shared" si="62"/>
        <v>25</v>
      </c>
      <c r="AB292" s="36">
        <f t="shared" si="57"/>
        <v>45201</v>
      </c>
      <c r="AC292" s="33">
        <f t="shared" si="58"/>
        <v>-3</v>
      </c>
      <c r="AD292" s="9">
        <f t="shared" si="59"/>
        <v>23</v>
      </c>
      <c r="AE292" s="9">
        <f>AE288+(0.8*AF290-0.04*(AG293+AG288))</f>
        <v>-203.68</v>
      </c>
    </row>
    <row r="293" spans="1:33" ht="15" customHeight="1" x14ac:dyDescent="0.2">
      <c r="A293" s="18">
        <f t="shared" si="55"/>
        <v>45202</v>
      </c>
      <c r="B293" s="6">
        <f t="shared" si="56"/>
        <v>45202</v>
      </c>
      <c r="C293" s="46"/>
      <c r="D293" s="14"/>
      <c r="E293" s="14"/>
      <c r="F293" s="15"/>
      <c r="G293" s="8">
        <v>26.05</v>
      </c>
      <c r="H293" s="8">
        <v>6.65</v>
      </c>
      <c r="I293" s="8">
        <v>333.83</v>
      </c>
      <c r="J293" s="9">
        <v>960</v>
      </c>
      <c r="K293" s="33">
        <v>-3</v>
      </c>
      <c r="L293" s="9">
        <v>47</v>
      </c>
      <c r="M293" s="29"/>
      <c r="P293" s="29"/>
      <c r="S293" s="51"/>
      <c r="T293" s="5">
        <f t="shared" si="51"/>
        <v>-13.198000000000036</v>
      </c>
      <c r="U293" s="5" t="b">
        <f t="shared" si="52"/>
        <v>0</v>
      </c>
      <c r="V293" s="5">
        <f t="shared" si="60"/>
        <v>0</v>
      </c>
      <c r="W293" s="5" t="e">
        <f t="shared" si="53"/>
        <v>#DIV/0!</v>
      </c>
      <c r="X293" s="1" t="e">
        <f t="shared" si="54"/>
        <v>#DIV/0!</v>
      </c>
      <c r="Z293" s="1" t="e">
        <f t="shared" si="61"/>
        <v>#DIV/0!</v>
      </c>
      <c r="AA293" s="1" t="e">
        <f t="shared" si="62"/>
        <v>#DIV/0!</v>
      </c>
      <c r="AB293" s="36">
        <f t="shared" si="57"/>
        <v>45202</v>
      </c>
      <c r="AC293" s="33">
        <f t="shared" si="58"/>
        <v>-3</v>
      </c>
      <c r="AD293" s="9">
        <f t="shared" si="59"/>
        <v>47</v>
      </c>
      <c r="AE293" s="1">
        <f>SIGN(AC293)*(ABS(AC293)*60+AD293)+(AC293=0)*AD293</f>
        <v>-227</v>
      </c>
      <c r="AG293" s="1">
        <f>AF295-AF290</f>
        <v>2</v>
      </c>
    </row>
    <row r="294" spans="1:33" ht="15" customHeight="1" x14ac:dyDescent="0.2">
      <c r="A294" s="3">
        <f t="shared" si="55"/>
        <v>45203</v>
      </c>
      <c r="B294" s="6">
        <f t="shared" si="56"/>
        <v>45203</v>
      </c>
      <c r="C294" s="46"/>
      <c r="D294" s="14"/>
      <c r="E294" s="14"/>
      <c r="F294" s="15"/>
      <c r="G294" s="8">
        <f>G293+0.01*(0.2*P295-0.04*(Q297+Q292))</f>
        <v>26.102399999999999</v>
      </c>
      <c r="H294" s="8">
        <f>H293+0.01*(0.2*M295-0.04*(N297+N292))</f>
        <v>6.6004000000000005</v>
      </c>
      <c r="I294" s="8">
        <f>I293+0.2*((I298-I293)-360*(I298-I293&gt;0))+(I293+0.2*((I298-I293)-360*(I298-I293&gt;0))&lt;0)*360</f>
        <v>320.63599999999997</v>
      </c>
      <c r="J294" s="9">
        <f>J293+0.2*(J298-J293)</f>
        <v>960.4</v>
      </c>
      <c r="K294" s="33">
        <v>-4</v>
      </c>
      <c r="L294" s="9">
        <v>10</v>
      </c>
      <c r="M294" s="29"/>
      <c r="O294" s="2">
        <f>N297-N292</f>
        <v>-0.99999999999988987</v>
      </c>
      <c r="P294" s="29"/>
      <c r="R294" s="2">
        <f>Q297-Q292</f>
        <v>-1.9999999999996021</v>
      </c>
      <c r="S294" s="51"/>
      <c r="T294" s="5">
        <f t="shared" si="51"/>
        <v>-13.194000000000017</v>
      </c>
      <c r="U294" s="5" t="b">
        <f t="shared" si="52"/>
        <v>0</v>
      </c>
      <c r="V294" s="5">
        <f t="shared" si="60"/>
        <v>0</v>
      </c>
      <c r="W294" s="5" t="e">
        <f t="shared" si="53"/>
        <v>#DIV/0!</v>
      </c>
      <c r="X294" s="1" t="e">
        <f t="shared" si="54"/>
        <v>#DIV/0!</v>
      </c>
      <c r="Z294" s="1" t="e">
        <f t="shared" si="61"/>
        <v>#DIV/0!</v>
      </c>
      <c r="AA294" s="1" t="e">
        <f t="shared" si="62"/>
        <v>#DIV/0!</v>
      </c>
      <c r="AB294" s="36">
        <f t="shared" si="57"/>
        <v>45203</v>
      </c>
      <c r="AC294" s="33">
        <f t="shared" si="58"/>
        <v>-4</v>
      </c>
      <c r="AD294" s="9">
        <f t="shared" si="59"/>
        <v>10</v>
      </c>
      <c r="AE294" s="9">
        <f>AE293+(0.2*AF295-0.04*(AG298+AG293))</f>
        <v>-250.16</v>
      </c>
    </row>
    <row r="295" spans="1:33" ht="15" customHeight="1" x14ac:dyDescent="0.2">
      <c r="A295" s="3">
        <f t="shared" si="55"/>
        <v>45204</v>
      </c>
      <c r="B295" s="6">
        <f t="shared" si="56"/>
        <v>45204</v>
      </c>
      <c r="C295" s="46"/>
      <c r="D295" s="14"/>
      <c r="E295" s="14"/>
      <c r="F295" s="15"/>
      <c r="G295" s="8">
        <f>G293+0.01*(0.4*P295-0.06*(Q297+Q292))</f>
        <v>26.147600000000001</v>
      </c>
      <c r="H295" s="8">
        <f>H293+0.01*(0.4*M295-0.06*(N297+N292))</f>
        <v>6.5486000000000004</v>
      </c>
      <c r="I295" s="8">
        <f>I293+0.4*((I298-I293)-360*(I298-I293&gt;0))+(I293+0.4*((I298-I293)-360*(I298-I293&gt;0))&lt;0)*360</f>
        <v>307.44200000000001</v>
      </c>
      <c r="J295" s="9">
        <f>J293+0.4*(J298-J293)</f>
        <v>960.8</v>
      </c>
      <c r="K295" s="33">
        <v>-4</v>
      </c>
      <c r="L295" s="9">
        <v>33</v>
      </c>
      <c r="M295" s="29">
        <f>(H298-H293)*100</f>
        <v>-27.000000000000046</v>
      </c>
      <c r="P295" s="29">
        <f>100*(G298-G293)</f>
        <v>18.999999999999773</v>
      </c>
      <c r="S295" s="50">
        <f>((I298-I293)*100-36000*(I298-I293&gt;0))</f>
        <v>-6596.9999999999973</v>
      </c>
      <c r="T295" s="5">
        <f t="shared" si="51"/>
        <v>-13.19399999999996</v>
      </c>
      <c r="U295" s="5" t="b">
        <f t="shared" si="52"/>
        <v>0</v>
      </c>
      <c r="V295" s="5">
        <f t="shared" si="60"/>
        <v>0</v>
      </c>
      <c r="W295" s="5" t="e">
        <f t="shared" si="53"/>
        <v>#DIV/0!</v>
      </c>
      <c r="X295" s="1" t="e">
        <f t="shared" si="54"/>
        <v>#DIV/0!</v>
      </c>
      <c r="Z295" s="1" t="e">
        <f t="shared" si="61"/>
        <v>#DIV/0!</v>
      </c>
      <c r="AA295" s="1" t="e">
        <f t="shared" si="62"/>
        <v>#DIV/0!</v>
      </c>
      <c r="AB295" s="36">
        <f t="shared" si="57"/>
        <v>45204</v>
      </c>
      <c r="AC295" s="33">
        <f t="shared" si="58"/>
        <v>-4</v>
      </c>
      <c r="AD295" s="39">
        <f t="shared" si="59"/>
        <v>33</v>
      </c>
      <c r="AE295" s="9">
        <f>AE293+(0.4*AF295-0.06*(AG298+AG293))</f>
        <v>-273.24</v>
      </c>
      <c r="AF295" s="1">
        <f>AE298-AE293</f>
        <v>-115</v>
      </c>
    </row>
    <row r="296" spans="1:33" ht="15" customHeight="1" x14ac:dyDescent="0.2">
      <c r="A296" s="3">
        <f t="shared" si="55"/>
        <v>45205</v>
      </c>
      <c r="B296" s="6">
        <f t="shared" si="56"/>
        <v>45205</v>
      </c>
      <c r="C296" s="46"/>
      <c r="D296" s="14"/>
      <c r="E296" s="14"/>
      <c r="F296" s="15"/>
      <c r="G296" s="8">
        <f>G293+0.01*(0.6*P295-0.06*(Q297+Q292))</f>
        <v>26.185600000000001</v>
      </c>
      <c r="H296" s="8">
        <f>H293+0.01*(0.6*M295-0.06*(N297+N292))</f>
        <v>6.4946000000000002</v>
      </c>
      <c r="I296" s="8">
        <f>I293+0.6*((I298-I293)-360*(I298-I293&gt;0))+(I293+0.6*((I298-I293)-360*(I298-I293&gt;0))&lt;0)*360</f>
        <v>294.24799999999999</v>
      </c>
      <c r="J296" s="9">
        <f>J293+0.6*(J298-J293)</f>
        <v>961.2</v>
      </c>
      <c r="K296" s="33">
        <v>-4</v>
      </c>
      <c r="L296" s="9">
        <v>56</v>
      </c>
      <c r="M296" s="29"/>
      <c r="P296" s="29"/>
      <c r="S296" s="51"/>
      <c r="T296" s="5">
        <f t="shared" si="51"/>
        <v>-13.194000000000017</v>
      </c>
      <c r="U296" s="5" t="b">
        <f t="shared" si="52"/>
        <v>0</v>
      </c>
      <c r="V296" s="5">
        <f t="shared" si="60"/>
        <v>0</v>
      </c>
      <c r="W296" s="5" t="e">
        <f t="shared" si="53"/>
        <v>#DIV/0!</v>
      </c>
      <c r="X296" s="1" t="e">
        <f t="shared" si="54"/>
        <v>#DIV/0!</v>
      </c>
      <c r="Z296" s="1" t="e">
        <f t="shared" si="61"/>
        <v>#DIV/0!</v>
      </c>
      <c r="AA296" s="1" t="e">
        <f t="shared" si="62"/>
        <v>#DIV/0!</v>
      </c>
      <c r="AB296" s="36">
        <f t="shared" si="57"/>
        <v>45205</v>
      </c>
      <c r="AC296" s="33">
        <f t="shared" si="58"/>
        <v>-4</v>
      </c>
      <c r="AD296" s="39">
        <f t="shared" si="59"/>
        <v>56</v>
      </c>
      <c r="AE296" s="9">
        <f>AE293+(0.6*AF295-0.06*(AG298+AG293))</f>
        <v>-296.24</v>
      </c>
    </row>
    <row r="297" spans="1:33" ht="15" customHeight="1" x14ac:dyDescent="0.2">
      <c r="A297" s="3">
        <f t="shared" si="55"/>
        <v>45206</v>
      </c>
      <c r="B297" s="6">
        <f t="shared" si="56"/>
        <v>45206</v>
      </c>
      <c r="C297" s="46"/>
      <c r="D297" s="14"/>
      <c r="E297" s="14"/>
      <c r="F297" s="15"/>
      <c r="G297" s="8">
        <f>G293+0.01*(0.8*P295-0.04*(Q297+Q292))</f>
        <v>26.2164</v>
      </c>
      <c r="H297" s="8">
        <f>H293+0.01*(0.8*M295-0.04*(N297+N292))</f>
        <v>6.4383999999999997</v>
      </c>
      <c r="I297" s="8">
        <f>I293+0.8*((I298-I293)-360*(I298-I293&gt;0))+(I293+0.8*((I298-I293)-360*(I298-I293&gt;0))&lt;0)*360</f>
        <v>281.05399999999997</v>
      </c>
      <c r="J297" s="9">
        <f>J293+0.8*(J298-J293)</f>
        <v>961.6</v>
      </c>
      <c r="K297" s="33">
        <v>-5</v>
      </c>
      <c r="L297" s="9">
        <v>10</v>
      </c>
      <c r="M297" s="29"/>
      <c r="N297" s="2">
        <f>M300-M295</f>
        <v>-5.9999999999999609</v>
      </c>
      <c r="P297" s="29"/>
      <c r="Q297" s="2">
        <f>P300-P295</f>
        <v>-18.999999999999773</v>
      </c>
      <c r="S297" s="51"/>
      <c r="T297" s="5">
        <f t="shared" si="51"/>
        <v>-13.194000000000017</v>
      </c>
      <c r="U297" s="5" t="b">
        <f t="shared" si="52"/>
        <v>0</v>
      </c>
      <c r="V297" s="5">
        <f t="shared" si="60"/>
        <v>0</v>
      </c>
      <c r="W297" s="5" t="e">
        <f t="shared" si="53"/>
        <v>#DIV/0!</v>
      </c>
      <c r="X297" s="1" t="e">
        <f t="shared" si="54"/>
        <v>#DIV/0!</v>
      </c>
      <c r="Z297" s="1" t="e">
        <f t="shared" si="61"/>
        <v>#DIV/0!</v>
      </c>
      <c r="AA297" s="1" t="e">
        <f t="shared" si="62"/>
        <v>#DIV/0!</v>
      </c>
      <c r="AB297" s="36">
        <f t="shared" si="57"/>
        <v>45206</v>
      </c>
      <c r="AC297" s="33">
        <f t="shared" si="58"/>
        <v>-5</v>
      </c>
      <c r="AD297" s="39">
        <f t="shared" si="59"/>
        <v>10</v>
      </c>
      <c r="AE297" s="9">
        <f>AE293+(0.8*AF295-0.04*(AG298+AG293))</f>
        <v>-319.15999999999997</v>
      </c>
    </row>
    <row r="298" spans="1:33" ht="15" customHeight="1" x14ac:dyDescent="0.2">
      <c r="A298" s="18">
        <f t="shared" si="55"/>
        <v>45207</v>
      </c>
      <c r="B298" s="6">
        <f t="shared" si="56"/>
        <v>45207</v>
      </c>
      <c r="C298" s="46"/>
      <c r="D298" s="14"/>
      <c r="E298" s="14"/>
      <c r="F298" s="15"/>
      <c r="G298" s="8">
        <v>26.24</v>
      </c>
      <c r="H298" s="8">
        <v>6.38</v>
      </c>
      <c r="I298" s="8">
        <v>267.86</v>
      </c>
      <c r="J298" s="9">
        <v>962</v>
      </c>
      <c r="K298" s="33">
        <v>-5</v>
      </c>
      <c r="L298" s="9">
        <v>42</v>
      </c>
      <c r="M298" s="29"/>
      <c r="P298" s="29"/>
      <c r="S298" s="51"/>
      <c r="T298" s="5">
        <f t="shared" si="51"/>
        <v>-13.19399999999996</v>
      </c>
      <c r="U298" s="5" t="b">
        <f t="shared" si="52"/>
        <v>0</v>
      </c>
      <c r="V298" s="5">
        <f t="shared" si="60"/>
        <v>0</v>
      </c>
      <c r="W298" s="5" t="e">
        <f t="shared" si="53"/>
        <v>#DIV/0!</v>
      </c>
      <c r="X298" s="1" t="e">
        <f t="shared" si="54"/>
        <v>#DIV/0!</v>
      </c>
      <c r="Z298" s="1" t="e">
        <f t="shared" si="61"/>
        <v>#DIV/0!</v>
      </c>
      <c r="AA298" s="1" t="e">
        <f t="shared" si="62"/>
        <v>#DIV/0!</v>
      </c>
      <c r="AB298" s="36">
        <f t="shared" si="57"/>
        <v>45207</v>
      </c>
      <c r="AC298" s="33">
        <f t="shared" si="58"/>
        <v>-5</v>
      </c>
      <c r="AD298" s="9">
        <f t="shared" si="59"/>
        <v>42</v>
      </c>
      <c r="AE298" s="1">
        <f>SIGN(AC298)*(ABS(AC298)*60+AD298)+(AC298=0)*AD298</f>
        <v>-342</v>
      </c>
      <c r="AG298" s="1">
        <f>AF300-AF295</f>
        <v>2</v>
      </c>
    </row>
    <row r="299" spans="1:33" ht="15" customHeight="1" x14ac:dyDescent="0.2">
      <c r="A299" s="3">
        <f t="shared" si="55"/>
        <v>45208</v>
      </c>
      <c r="B299" s="6">
        <f t="shared" si="56"/>
        <v>45208</v>
      </c>
      <c r="C299" s="46"/>
      <c r="D299" s="14"/>
      <c r="E299" s="14"/>
      <c r="F299" s="15"/>
      <c r="G299" s="8">
        <f>G298+0.01*(0.2*P300-0.04*(Q302+Q297))</f>
        <v>26.254799999999999</v>
      </c>
      <c r="H299" s="8">
        <f>H298+0.01*(0.2*M300-0.04*(N302+N297))</f>
        <v>6.3175999999999997</v>
      </c>
      <c r="I299" s="8">
        <f>I298+0.2*((I303-I298)-360*(I303-I298&gt;0))+(I298+0.2*((I303-I298)-360*(I303-I298&gt;0))&lt;0)*360</f>
        <v>254.66800000000001</v>
      </c>
      <c r="J299" s="9">
        <f>J298+0.2*(J303-J298)</f>
        <v>962.2</v>
      </c>
      <c r="K299" s="33">
        <v>-6</v>
      </c>
      <c r="L299" s="9">
        <v>5</v>
      </c>
      <c r="M299" s="29"/>
      <c r="O299" s="2">
        <f>N302-N297</f>
        <v>3.0000000000000249</v>
      </c>
      <c r="P299" s="29"/>
      <c r="R299" s="2">
        <f>Q302-Q297</f>
        <v>0.99999999999980105</v>
      </c>
      <c r="S299" s="51"/>
      <c r="T299" s="5">
        <f t="shared" si="51"/>
        <v>-13.192000000000007</v>
      </c>
      <c r="U299" s="5" t="b">
        <f t="shared" si="52"/>
        <v>0</v>
      </c>
      <c r="V299" s="5">
        <f t="shared" si="60"/>
        <v>0</v>
      </c>
      <c r="W299" s="5" t="e">
        <f t="shared" si="53"/>
        <v>#DIV/0!</v>
      </c>
      <c r="X299" s="1" t="e">
        <f t="shared" si="54"/>
        <v>#DIV/0!</v>
      </c>
      <c r="Z299" s="1" t="e">
        <f t="shared" si="61"/>
        <v>#DIV/0!</v>
      </c>
      <c r="AA299" s="1" t="e">
        <f t="shared" si="62"/>
        <v>#DIV/0!</v>
      </c>
      <c r="AB299" s="36">
        <f t="shared" si="57"/>
        <v>45208</v>
      </c>
      <c r="AC299" s="33">
        <f t="shared" si="58"/>
        <v>-6</v>
      </c>
      <c r="AD299" s="9">
        <f t="shared" si="59"/>
        <v>5</v>
      </c>
      <c r="AE299" s="9">
        <f>AE298+(0.2*AF300-0.04*(AG303+AG298))</f>
        <v>-364.76</v>
      </c>
    </row>
    <row r="300" spans="1:33" ht="15" customHeight="1" x14ac:dyDescent="0.2">
      <c r="A300" s="3">
        <f t="shared" si="55"/>
        <v>45209</v>
      </c>
      <c r="B300" s="6">
        <f t="shared" si="56"/>
        <v>45209</v>
      </c>
      <c r="C300" s="46"/>
      <c r="D300" s="14"/>
      <c r="E300" s="14"/>
      <c r="F300" s="15"/>
      <c r="G300" s="8">
        <f>G298+0.01*(0.4*P300-0.06*(Q302+Q297))</f>
        <v>26.2622</v>
      </c>
      <c r="H300" s="8">
        <f>H298+0.01*(0.4*M300-0.06*(N302+N297))</f>
        <v>6.2534000000000001</v>
      </c>
      <c r="I300" s="8">
        <f>I298+0.4*((I303-I298)-360*(I303-I298&gt;0))+(I298+0.4*((I303-I298)-360*(I303-I298&gt;0))&lt;0)*360</f>
        <v>241.476</v>
      </c>
      <c r="J300" s="9">
        <f>J298+0.4*(J303-J298)</f>
        <v>962.4</v>
      </c>
      <c r="K300" s="33">
        <v>-6</v>
      </c>
      <c r="L300" s="9">
        <v>28</v>
      </c>
      <c r="M300" s="29">
        <f>(H303-H298)*100</f>
        <v>-33.000000000000007</v>
      </c>
      <c r="P300" s="29">
        <f>100*(G303-G298)</f>
        <v>0</v>
      </c>
      <c r="S300" s="50">
        <f>((I303-I298)*100-36000*(I303-I298&gt;0))</f>
        <v>-6596.0000000000009</v>
      </c>
      <c r="T300" s="5">
        <f t="shared" si="51"/>
        <v>-13.192000000000007</v>
      </c>
      <c r="U300" s="5" t="b">
        <f t="shared" si="52"/>
        <v>0</v>
      </c>
      <c r="V300" s="5">
        <f t="shared" si="60"/>
        <v>0</v>
      </c>
      <c r="W300" s="5" t="e">
        <f t="shared" si="53"/>
        <v>#DIV/0!</v>
      </c>
      <c r="X300" s="1" t="e">
        <f t="shared" si="54"/>
        <v>#DIV/0!</v>
      </c>
      <c r="Z300" s="1" t="e">
        <f t="shared" si="61"/>
        <v>#DIV/0!</v>
      </c>
      <c r="AA300" s="1" t="e">
        <f t="shared" si="62"/>
        <v>#DIV/0!</v>
      </c>
      <c r="AB300" s="36">
        <f t="shared" si="57"/>
        <v>45209</v>
      </c>
      <c r="AC300" s="33">
        <f t="shared" si="58"/>
        <v>-6</v>
      </c>
      <c r="AD300" s="9">
        <f t="shared" si="59"/>
        <v>28</v>
      </c>
      <c r="AE300" s="9">
        <f>AE298+(0.4*AF300-0.06*(AG303+AG298))</f>
        <v>-387.44</v>
      </c>
      <c r="AF300" s="1">
        <f>AE303-AE298</f>
        <v>-113</v>
      </c>
    </row>
    <row r="301" spans="1:33" ht="15" customHeight="1" x14ac:dyDescent="0.2">
      <c r="A301" s="3">
        <f t="shared" si="55"/>
        <v>45210</v>
      </c>
      <c r="B301" s="6">
        <f t="shared" si="56"/>
        <v>45210</v>
      </c>
      <c r="C301" s="46"/>
      <c r="D301" s="14"/>
      <c r="E301" s="14"/>
      <c r="F301" s="15"/>
      <c r="G301" s="8">
        <f>G298+0.01*(0.6*P300-0.06*(Q302+Q297))</f>
        <v>26.2622</v>
      </c>
      <c r="H301" s="8">
        <f>H298+0.01*(0.6*M300-0.06*(N302+N297))</f>
        <v>6.1873999999999993</v>
      </c>
      <c r="I301" s="8">
        <f>I298+0.6*((I303-I298)-360*(I303-I298&gt;0))+(I298+0.6*((I303-I298)-360*(I303-I298&gt;0))&lt;0)*360</f>
        <v>228.28400000000002</v>
      </c>
      <c r="J301" s="9">
        <f>J298+0.6*(J303-J298)</f>
        <v>962.6</v>
      </c>
      <c r="K301" s="33">
        <v>-6</v>
      </c>
      <c r="L301" s="9">
        <v>50</v>
      </c>
      <c r="M301" s="29"/>
      <c r="P301" s="29"/>
      <c r="S301" s="51"/>
      <c r="T301" s="5">
        <f t="shared" si="51"/>
        <v>-13.191999999999979</v>
      </c>
      <c r="U301" s="5" t="b">
        <f t="shared" si="52"/>
        <v>0</v>
      </c>
      <c r="V301" s="5">
        <f t="shared" si="60"/>
        <v>0</v>
      </c>
      <c r="W301" s="5" t="e">
        <f t="shared" si="53"/>
        <v>#DIV/0!</v>
      </c>
      <c r="X301" s="1" t="e">
        <f t="shared" si="54"/>
        <v>#DIV/0!</v>
      </c>
      <c r="Z301" s="1" t="e">
        <f t="shared" si="61"/>
        <v>#DIV/0!</v>
      </c>
      <c r="AA301" s="1" t="e">
        <f t="shared" si="62"/>
        <v>#DIV/0!</v>
      </c>
      <c r="AB301" s="36">
        <f t="shared" si="57"/>
        <v>45210</v>
      </c>
      <c r="AC301" s="33">
        <f t="shared" si="58"/>
        <v>-6</v>
      </c>
      <c r="AD301" s="9">
        <f t="shared" si="59"/>
        <v>50</v>
      </c>
      <c r="AE301" s="9">
        <f>AE298+(0.6*AF300-0.06*(AG303+AG298))</f>
        <v>-410.03999999999996</v>
      </c>
    </row>
    <row r="302" spans="1:33" ht="15" customHeight="1" x14ac:dyDescent="0.2">
      <c r="A302" s="3">
        <f t="shared" si="55"/>
        <v>45211</v>
      </c>
      <c r="B302" s="6">
        <f t="shared" si="56"/>
        <v>45211</v>
      </c>
      <c r="C302" s="47"/>
      <c r="D302" s="14"/>
      <c r="E302" s="14"/>
      <c r="F302" s="15"/>
      <c r="G302" s="8">
        <f>G298+0.01*(0.8*P300-0.04*(Q302+Q297))</f>
        <v>26.254799999999999</v>
      </c>
      <c r="H302" s="8">
        <f>H298+0.01*(0.8*M300-0.04*(N302+N297))</f>
        <v>6.1196000000000002</v>
      </c>
      <c r="I302" s="8">
        <f>I298+0.8*((I303-I298)-360*(I303-I298&gt;0))+(I298+0.8*((I303-I298)-360*(I303-I298&gt;0))&lt;0)*360</f>
        <v>215.09200000000001</v>
      </c>
      <c r="J302" s="9">
        <f>J298+0.8*(J303-J298)</f>
        <v>962.8</v>
      </c>
      <c r="K302" s="33">
        <v>-7</v>
      </c>
      <c r="L302" s="9">
        <v>13</v>
      </c>
      <c r="M302" s="29"/>
      <c r="N302" s="2">
        <f>M305-M300</f>
        <v>-2.9999999999999361</v>
      </c>
      <c r="P302" s="29"/>
      <c r="Q302" s="2">
        <f>P305-P300</f>
        <v>-17.999999999999972</v>
      </c>
      <c r="S302" s="51"/>
      <c r="T302" s="5">
        <f t="shared" si="51"/>
        <v>-13.192000000000007</v>
      </c>
      <c r="U302" s="5" t="b">
        <f t="shared" si="52"/>
        <v>0</v>
      </c>
      <c r="V302" s="5">
        <f t="shared" si="60"/>
        <v>0</v>
      </c>
      <c r="W302" s="5" t="e">
        <f t="shared" si="53"/>
        <v>#DIV/0!</v>
      </c>
      <c r="X302" s="1" t="e">
        <f t="shared" si="54"/>
        <v>#DIV/0!</v>
      </c>
      <c r="Z302" s="1" t="e">
        <f t="shared" si="61"/>
        <v>#DIV/0!</v>
      </c>
      <c r="AA302" s="1" t="e">
        <f t="shared" si="62"/>
        <v>#DIV/0!</v>
      </c>
      <c r="AB302" s="36">
        <f t="shared" si="57"/>
        <v>45211</v>
      </c>
      <c r="AC302" s="33">
        <f t="shared" si="58"/>
        <v>-7</v>
      </c>
      <c r="AD302" s="9">
        <f t="shared" si="59"/>
        <v>13</v>
      </c>
      <c r="AE302" s="9">
        <f>AE298+(0.8*AF300-0.04*(AG303+AG298))</f>
        <v>-432.56</v>
      </c>
    </row>
    <row r="303" spans="1:33" ht="15" customHeight="1" x14ac:dyDescent="0.2">
      <c r="A303" s="18">
        <f t="shared" si="55"/>
        <v>45212</v>
      </c>
      <c r="B303" s="6">
        <f t="shared" si="56"/>
        <v>45212</v>
      </c>
      <c r="C303" s="46"/>
      <c r="D303" s="14"/>
      <c r="E303" s="14"/>
      <c r="F303" s="15"/>
      <c r="G303" s="8">
        <v>26.24</v>
      </c>
      <c r="H303" s="8">
        <v>6.05</v>
      </c>
      <c r="I303" s="8">
        <v>201.9</v>
      </c>
      <c r="J303" s="9">
        <v>963</v>
      </c>
      <c r="K303" s="33">
        <v>-7</v>
      </c>
      <c r="L303" s="9">
        <v>35</v>
      </c>
      <c r="M303" s="29"/>
      <c r="P303" s="29"/>
      <c r="S303" s="51"/>
      <c r="T303" s="5">
        <f t="shared" si="51"/>
        <v>-13.192000000000007</v>
      </c>
      <c r="U303" s="5" t="b">
        <f t="shared" si="52"/>
        <v>0</v>
      </c>
      <c r="V303" s="5">
        <f t="shared" si="60"/>
        <v>0</v>
      </c>
      <c r="W303" s="5" t="e">
        <f t="shared" si="53"/>
        <v>#DIV/0!</v>
      </c>
      <c r="X303" s="1" t="e">
        <f t="shared" si="54"/>
        <v>#DIV/0!</v>
      </c>
      <c r="Z303" s="1" t="e">
        <f t="shared" si="61"/>
        <v>#DIV/0!</v>
      </c>
      <c r="AA303" s="1" t="e">
        <f t="shared" si="62"/>
        <v>#DIV/0!</v>
      </c>
      <c r="AB303" s="36">
        <f t="shared" si="57"/>
        <v>45212</v>
      </c>
      <c r="AC303" s="33">
        <f t="shared" si="58"/>
        <v>-7</v>
      </c>
      <c r="AD303" s="9">
        <f t="shared" si="59"/>
        <v>35</v>
      </c>
      <c r="AE303" s="1">
        <f>SIGN(AC303)*(ABS(AC303)*60+AD303)+(AC303=0)*AD303</f>
        <v>-455</v>
      </c>
      <c r="AG303" s="1">
        <f>AF305-AF300</f>
        <v>2</v>
      </c>
    </row>
    <row r="304" spans="1:33" ht="15" customHeight="1" x14ac:dyDescent="0.2">
      <c r="A304" s="3">
        <f t="shared" si="55"/>
        <v>45213</v>
      </c>
      <c r="B304" s="6">
        <f t="shared" si="56"/>
        <v>45213</v>
      </c>
      <c r="C304" s="46"/>
      <c r="D304" s="14"/>
      <c r="E304" s="14"/>
      <c r="F304" s="15"/>
      <c r="G304" s="8">
        <f>G303+0.01*(0.2*P305-0.04*(Q307+Q302))</f>
        <v>26.218799999999998</v>
      </c>
      <c r="H304" s="8">
        <f>H303+0.01*(0.2*M305-0.04*(N307+N302))</f>
        <v>5.9812000000000003</v>
      </c>
      <c r="I304" s="8">
        <f>I303+0.2*((I308-I303)-360*(I308-I303&gt;0))+(I303+0.2*((I308-I303)-360*(I308-I303&gt;0))&lt;0)*360</f>
        <v>188.71</v>
      </c>
      <c r="J304" s="9">
        <f>J303+0.2*(J308-J303)</f>
        <v>963.2</v>
      </c>
      <c r="K304" s="33">
        <v>-7</v>
      </c>
      <c r="L304" s="9">
        <v>58</v>
      </c>
      <c r="M304" s="29"/>
      <c r="O304" s="2">
        <f>N307-N302</f>
        <v>-2.000000000000135</v>
      </c>
      <c r="P304" s="29"/>
      <c r="R304" s="2">
        <f>Q307-Q302</f>
        <v>-0.99999999999980105</v>
      </c>
      <c r="S304" s="51"/>
      <c r="T304" s="5">
        <f t="shared" si="51"/>
        <v>-13.189999999999998</v>
      </c>
      <c r="U304" s="5" t="b">
        <f t="shared" si="52"/>
        <v>0</v>
      </c>
      <c r="V304" s="5">
        <f t="shared" si="60"/>
        <v>0</v>
      </c>
      <c r="W304" s="5" t="e">
        <f t="shared" si="53"/>
        <v>#DIV/0!</v>
      </c>
      <c r="X304" s="1" t="e">
        <f t="shared" si="54"/>
        <v>#DIV/0!</v>
      </c>
      <c r="Z304" s="1" t="e">
        <f t="shared" si="61"/>
        <v>#DIV/0!</v>
      </c>
      <c r="AA304" s="1" t="e">
        <f t="shared" si="62"/>
        <v>#DIV/0!</v>
      </c>
      <c r="AB304" s="36">
        <f t="shared" si="57"/>
        <v>45213</v>
      </c>
      <c r="AC304" s="33">
        <f t="shared" si="58"/>
        <v>-7</v>
      </c>
      <c r="AD304" s="9">
        <f t="shared" si="59"/>
        <v>58</v>
      </c>
      <c r="AE304" s="9">
        <f>AE303+(0.2*AF305-0.04*(AG308+AG303))</f>
        <v>-477.4</v>
      </c>
    </row>
    <row r="305" spans="1:33" ht="15" customHeight="1" x14ac:dyDescent="0.2">
      <c r="A305" s="3">
        <f t="shared" si="55"/>
        <v>45214</v>
      </c>
      <c r="B305" s="6">
        <f t="shared" si="56"/>
        <v>45214</v>
      </c>
      <c r="C305" s="46"/>
      <c r="D305" s="14"/>
      <c r="E305" s="14"/>
      <c r="F305" s="15"/>
      <c r="G305" s="8">
        <f>G303+0.01*(0.4*P305-0.06*(Q307+Q302))</f>
        <v>26.190199999999997</v>
      </c>
      <c r="H305" s="8">
        <f>H303+0.01*(0.4*M305-0.06*(N307+N302))</f>
        <v>5.9108000000000001</v>
      </c>
      <c r="I305" s="8">
        <f>I303+0.4*((I308-I303)-360*(I308-I303&gt;0))+(I303+0.4*((I308-I303)-360*(I308-I303&gt;0))&lt;0)*360</f>
        <v>175.51999999999998</v>
      </c>
      <c r="J305" s="9">
        <f>J303+0.4*(J308-J303)</f>
        <v>963.4</v>
      </c>
      <c r="K305" s="33">
        <v>-8</v>
      </c>
      <c r="L305" s="9">
        <v>20</v>
      </c>
      <c r="M305" s="29">
        <f>(H308-H303)*100</f>
        <v>-35.999999999999943</v>
      </c>
      <c r="P305" s="29">
        <f>100*(G308-G303)</f>
        <v>-17.999999999999972</v>
      </c>
      <c r="S305" s="50">
        <f>((I308-I303)*100-36000*(I308-I303&gt;0))</f>
        <v>-6595.0000000000018</v>
      </c>
      <c r="T305" s="5">
        <f t="shared" si="51"/>
        <v>-13.190000000000026</v>
      </c>
      <c r="U305" s="5" t="b">
        <f t="shared" si="52"/>
        <v>0</v>
      </c>
      <c r="V305" s="5">
        <f t="shared" si="60"/>
        <v>0</v>
      </c>
      <c r="W305" s="5" t="e">
        <f t="shared" si="53"/>
        <v>#DIV/0!</v>
      </c>
      <c r="X305" s="1" t="e">
        <f t="shared" si="54"/>
        <v>#DIV/0!</v>
      </c>
      <c r="Z305" s="1" t="e">
        <f t="shared" si="61"/>
        <v>#DIV/0!</v>
      </c>
      <c r="AA305" s="1" t="e">
        <f t="shared" si="62"/>
        <v>#DIV/0!</v>
      </c>
      <c r="AB305" s="36">
        <f t="shared" si="57"/>
        <v>45214</v>
      </c>
      <c r="AC305" s="33">
        <f t="shared" si="58"/>
        <v>-8</v>
      </c>
      <c r="AD305" s="9">
        <f t="shared" si="59"/>
        <v>20</v>
      </c>
      <c r="AE305" s="9">
        <f>AE303+(0.4*AF305-0.06*(AG308+AG303))</f>
        <v>-499.7</v>
      </c>
      <c r="AF305" s="1">
        <f>AE308-AE303</f>
        <v>-111</v>
      </c>
    </row>
    <row r="306" spans="1:33" ht="15" customHeight="1" x14ac:dyDescent="0.2">
      <c r="A306" s="3">
        <f t="shared" si="55"/>
        <v>45215</v>
      </c>
      <c r="B306" s="6">
        <f t="shared" si="56"/>
        <v>45215</v>
      </c>
      <c r="C306" s="46"/>
      <c r="D306" s="14"/>
      <c r="E306" s="14"/>
      <c r="F306" s="15"/>
      <c r="G306" s="8">
        <f>G303+0.01*(0.6*P305-0.06*(Q307+Q302))</f>
        <v>26.154199999999999</v>
      </c>
      <c r="H306" s="8">
        <f>H303+0.01*(0.6*M305-0.06*(N307+N302))</f>
        <v>5.8388</v>
      </c>
      <c r="I306" s="8">
        <f>I303+0.6*((I308-I303)-360*(I308-I303&gt;0))+(I303+0.6*((I308-I303)-360*(I308-I303&gt;0))&lt;0)*360</f>
        <v>162.32999999999998</v>
      </c>
      <c r="J306" s="9">
        <f>J303+0.6*(J308-J303)</f>
        <v>963.6</v>
      </c>
      <c r="K306" s="33">
        <v>-8</v>
      </c>
      <c r="L306" s="9">
        <v>42</v>
      </c>
      <c r="M306" s="29"/>
      <c r="P306" s="29"/>
      <c r="S306" s="51"/>
      <c r="T306" s="5">
        <f t="shared" si="51"/>
        <v>-13.189999999999998</v>
      </c>
      <c r="U306" s="5" t="b">
        <f t="shared" si="52"/>
        <v>0</v>
      </c>
      <c r="V306" s="5">
        <f t="shared" si="60"/>
        <v>0</v>
      </c>
      <c r="W306" s="5" t="e">
        <f t="shared" si="53"/>
        <v>#DIV/0!</v>
      </c>
      <c r="X306" s="1" t="e">
        <f t="shared" si="54"/>
        <v>#DIV/0!</v>
      </c>
      <c r="Z306" s="1" t="e">
        <f t="shared" si="61"/>
        <v>#DIV/0!</v>
      </c>
      <c r="AA306" s="1" t="e">
        <f t="shared" si="62"/>
        <v>#DIV/0!</v>
      </c>
      <c r="AB306" s="36">
        <f t="shared" si="57"/>
        <v>45215</v>
      </c>
      <c r="AC306" s="33">
        <f t="shared" si="58"/>
        <v>-8</v>
      </c>
      <c r="AD306" s="9">
        <f t="shared" si="59"/>
        <v>42</v>
      </c>
      <c r="AE306" s="9">
        <f>AE303+(0.6*AF305-0.06*(AG308+AG303))</f>
        <v>-521.9</v>
      </c>
    </row>
    <row r="307" spans="1:33" ht="15" customHeight="1" x14ac:dyDescent="0.2">
      <c r="A307" s="3">
        <f t="shared" si="55"/>
        <v>45216</v>
      </c>
      <c r="B307" s="6">
        <f t="shared" si="56"/>
        <v>45216</v>
      </c>
      <c r="C307" s="46"/>
      <c r="D307" s="14"/>
      <c r="E307" s="14"/>
      <c r="F307" s="15"/>
      <c r="G307" s="8">
        <f>G303+0.01*(0.8*P305-0.04*(Q307+Q302))</f>
        <v>26.110799999999998</v>
      </c>
      <c r="H307" s="8">
        <f>H303+0.01*(0.8*M305-0.04*(N307+N302))</f>
        <v>5.7652000000000001</v>
      </c>
      <c r="I307" s="8">
        <f>I303+0.8*((I308-I303)-360*(I308-I303&gt;0))+(I303+0.8*((I308-I303)-360*(I308-I303&gt;0))&lt;0)*360</f>
        <v>149.13999999999999</v>
      </c>
      <c r="J307" s="9">
        <f>J303+0.8*(J308-J303)</f>
        <v>963.8</v>
      </c>
      <c r="K307" s="33">
        <v>-9</v>
      </c>
      <c r="L307" s="9">
        <v>4</v>
      </c>
      <c r="M307" s="29"/>
      <c r="N307" s="2">
        <f>M310-M305</f>
        <v>-5.0000000000000711</v>
      </c>
      <c r="P307" s="29"/>
      <c r="Q307" s="2">
        <f>P310-P305</f>
        <v>-18.999999999999773</v>
      </c>
      <c r="S307" s="51"/>
      <c r="T307" s="5">
        <f t="shared" si="51"/>
        <v>-13.189999999999998</v>
      </c>
      <c r="U307" s="5" t="b">
        <f t="shared" si="52"/>
        <v>0</v>
      </c>
      <c r="V307" s="5">
        <f t="shared" si="60"/>
        <v>0</v>
      </c>
      <c r="W307" s="5" t="e">
        <f t="shared" si="53"/>
        <v>#DIV/0!</v>
      </c>
      <c r="X307" s="1" t="e">
        <f t="shared" si="54"/>
        <v>#DIV/0!</v>
      </c>
      <c r="Z307" s="1" t="e">
        <f t="shared" si="61"/>
        <v>#DIV/0!</v>
      </c>
      <c r="AA307" s="1" t="e">
        <f t="shared" si="62"/>
        <v>#DIV/0!</v>
      </c>
      <c r="AB307" s="36">
        <f t="shared" si="57"/>
        <v>45216</v>
      </c>
      <c r="AC307" s="33">
        <f t="shared" si="58"/>
        <v>-9</v>
      </c>
      <c r="AD307" s="9">
        <f t="shared" si="59"/>
        <v>4</v>
      </c>
      <c r="AE307" s="9">
        <f>AE303+(0.8*AF305-0.04*(AG308+AG303))</f>
        <v>-544</v>
      </c>
    </row>
    <row r="308" spans="1:33" ht="15" customHeight="1" x14ac:dyDescent="0.2">
      <c r="A308" s="18">
        <f t="shared" si="55"/>
        <v>45217</v>
      </c>
      <c r="B308" s="6">
        <f t="shared" si="56"/>
        <v>45217</v>
      </c>
      <c r="C308" s="46"/>
      <c r="D308" s="14"/>
      <c r="E308" s="14"/>
      <c r="F308" s="15"/>
      <c r="G308" s="8">
        <v>26.06</v>
      </c>
      <c r="H308" s="8">
        <v>5.69</v>
      </c>
      <c r="I308" s="8">
        <v>135.94999999999999</v>
      </c>
      <c r="J308" s="9">
        <v>964</v>
      </c>
      <c r="K308" s="33">
        <v>-9</v>
      </c>
      <c r="L308" s="9">
        <v>26</v>
      </c>
      <c r="M308" s="29"/>
      <c r="P308" s="29"/>
      <c r="S308" s="51"/>
      <c r="T308" s="5">
        <f t="shared" si="51"/>
        <v>-13.189999999999998</v>
      </c>
      <c r="U308" s="5" t="b">
        <f t="shared" si="52"/>
        <v>0</v>
      </c>
      <c r="V308" s="5">
        <f t="shared" si="60"/>
        <v>0</v>
      </c>
      <c r="W308" s="5" t="e">
        <f t="shared" si="53"/>
        <v>#DIV/0!</v>
      </c>
      <c r="X308" s="1" t="e">
        <f t="shared" si="54"/>
        <v>#DIV/0!</v>
      </c>
      <c r="Z308" s="1" t="e">
        <f t="shared" si="61"/>
        <v>#DIV/0!</v>
      </c>
      <c r="AA308" s="1" t="e">
        <f t="shared" si="62"/>
        <v>#DIV/0!</v>
      </c>
      <c r="AB308" s="36">
        <f t="shared" si="57"/>
        <v>45217</v>
      </c>
      <c r="AC308" s="33">
        <f t="shared" si="58"/>
        <v>-9</v>
      </c>
      <c r="AD308" s="9">
        <f t="shared" si="59"/>
        <v>26</v>
      </c>
      <c r="AE308" s="1">
        <f>SIGN(AC308)*(ABS(AC308)*60+AD308)+(AC308=0)*AD308</f>
        <v>-566</v>
      </c>
      <c r="AG308" s="1">
        <f>AF310-AF305</f>
        <v>3</v>
      </c>
    </row>
    <row r="309" spans="1:33" ht="15" customHeight="1" x14ac:dyDescent="0.2">
      <c r="A309" s="3">
        <f t="shared" si="55"/>
        <v>45218</v>
      </c>
      <c r="B309" s="6">
        <f t="shared" si="56"/>
        <v>45218</v>
      </c>
      <c r="C309" s="46"/>
      <c r="D309" s="14"/>
      <c r="E309" s="14"/>
      <c r="F309" s="15"/>
      <c r="G309" s="8">
        <f>G308+0.01*(0.2*P310-0.04*(Q312+Q307))</f>
        <v>26.001200000000001</v>
      </c>
      <c r="H309" s="8">
        <f>H308+0.01*(0.2*M310-0.04*(N312+N307))</f>
        <v>5.6120000000000001</v>
      </c>
      <c r="I309" s="8">
        <f>I308+0.2*((I313-I308)-360*(I313-I308&gt;0))+(I308+0.2*((I313-I308)-360*(I313-I308&gt;0))&lt;0)*360</f>
        <v>122.75999999999999</v>
      </c>
      <c r="J309" s="9">
        <f>J308+0.2*(J313-J308)</f>
        <v>964.4</v>
      </c>
      <c r="K309" s="33">
        <v>-9</v>
      </c>
      <c r="L309" s="9">
        <v>48</v>
      </c>
      <c r="M309" s="29"/>
      <c r="O309" s="2">
        <f>N312-N307</f>
        <v>8.5265128291212022E-14</v>
      </c>
      <c r="P309" s="29"/>
      <c r="R309" s="2">
        <f>Q312-Q307</f>
        <v>-7.1054273576010019E-13</v>
      </c>
      <c r="S309" s="51"/>
      <c r="T309" s="5">
        <f t="shared" si="51"/>
        <v>-13.189999999999998</v>
      </c>
      <c r="U309" s="5" t="b">
        <f t="shared" si="52"/>
        <v>0</v>
      </c>
      <c r="V309" s="5">
        <f t="shared" si="60"/>
        <v>0</v>
      </c>
      <c r="W309" s="5" t="e">
        <f t="shared" si="53"/>
        <v>#DIV/0!</v>
      </c>
      <c r="X309" s="1" t="e">
        <f t="shared" si="54"/>
        <v>#DIV/0!</v>
      </c>
      <c r="Z309" s="1" t="e">
        <f t="shared" si="61"/>
        <v>#DIV/0!</v>
      </c>
      <c r="AA309" s="1" t="e">
        <f t="shared" si="62"/>
        <v>#DIV/0!</v>
      </c>
      <c r="AB309" s="36">
        <f t="shared" si="57"/>
        <v>45218</v>
      </c>
      <c r="AC309" s="33">
        <f t="shared" si="58"/>
        <v>-9</v>
      </c>
      <c r="AD309" s="39">
        <f t="shared" si="59"/>
        <v>48</v>
      </c>
      <c r="AE309" s="9">
        <f>AE308+(0.2*AF310-0.04*(AG313+AG308))</f>
        <v>-587.91999999999996</v>
      </c>
    </row>
    <row r="310" spans="1:33" ht="15" customHeight="1" x14ac:dyDescent="0.2">
      <c r="A310" s="3">
        <f t="shared" si="55"/>
        <v>45219</v>
      </c>
      <c r="B310" s="6">
        <f t="shared" si="56"/>
        <v>45219</v>
      </c>
      <c r="C310" s="46"/>
      <c r="D310" s="14"/>
      <c r="E310" s="14"/>
      <c r="F310" s="15"/>
      <c r="G310" s="8">
        <f>G308+0.01*(0.4*P310-0.06*(Q312+Q307))</f>
        <v>25.934799999999999</v>
      </c>
      <c r="H310" s="8">
        <f>H308+0.01*(0.4*M310-0.06*(N312+N307))</f>
        <v>5.532</v>
      </c>
      <c r="I310" s="8">
        <f>I308+0.4*((I313-I308)-360*(I313-I308&gt;0))+(I308+0.4*((I313-I308)-360*(I313-I308&gt;0))&lt;0)*360</f>
        <v>109.57</v>
      </c>
      <c r="J310" s="9">
        <f>J308+0.4*(J313-J308)</f>
        <v>964.8</v>
      </c>
      <c r="K310" s="33">
        <v>-10</v>
      </c>
      <c r="L310" s="9">
        <v>10</v>
      </c>
      <c r="M310" s="29">
        <f>(H313-H308)*100</f>
        <v>-41.000000000000014</v>
      </c>
      <c r="P310" s="29">
        <f>100*(G313-G308)</f>
        <v>-36.999999999999744</v>
      </c>
      <c r="S310" s="50">
        <f>((I313-I308)*100-36000*(I313-I308&gt;0))</f>
        <v>-6594.9999999999991</v>
      </c>
      <c r="T310" s="5">
        <f t="shared" si="51"/>
        <v>-13.189999999999998</v>
      </c>
      <c r="U310" s="5" t="b">
        <f t="shared" si="52"/>
        <v>0</v>
      </c>
      <c r="V310" s="5">
        <f t="shared" si="60"/>
        <v>0</v>
      </c>
      <c r="W310" s="5" t="e">
        <f t="shared" si="53"/>
        <v>#DIV/0!</v>
      </c>
      <c r="X310" s="1" t="e">
        <f t="shared" si="54"/>
        <v>#DIV/0!</v>
      </c>
      <c r="Z310" s="1" t="e">
        <f t="shared" si="61"/>
        <v>#DIV/0!</v>
      </c>
      <c r="AA310" s="1" t="e">
        <f t="shared" si="62"/>
        <v>#DIV/0!</v>
      </c>
      <c r="AB310" s="36">
        <f t="shared" si="57"/>
        <v>45219</v>
      </c>
      <c r="AC310" s="33">
        <f t="shared" si="58"/>
        <v>-10</v>
      </c>
      <c r="AD310" s="9">
        <f t="shared" si="59"/>
        <v>10</v>
      </c>
      <c r="AE310" s="9">
        <f>AE308+(0.4*AF310-0.06*(AG313+AG308))</f>
        <v>-609.67999999999995</v>
      </c>
      <c r="AF310" s="1">
        <f>AE313-AE308</f>
        <v>-108</v>
      </c>
    </row>
    <row r="311" spans="1:33" ht="15" customHeight="1" x14ac:dyDescent="0.2">
      <c r="A311" s="3">
        <f t="shared" si="55"/>
        <v>45220</v>
      </c>
      <c r="B311" s="6">
        <f t="shared" si="56"/>
        <v>45220</v>
      </c>
      <c r="C311" s="46"/>
      <c r="D311" s="14"/>
      <c r="E311" s="14"/>
      <c r="F311" s="15"/>
      <c r="G311" s="8">
        <f>G308+0.01*(0.6*P310-0.06*(Q312+Q307))</f>
        <v>25.860800000000001</v>
      </c>
      <c r="H311" s="8">
        <f>H308+0.01*(0.6*M310-0.06*(N312+N307))</f>
        <v>5.45</v>
      </c>
      <c r="I311" s="8">
        <f>I308+0.6*((I313-I308)-360*(I313-I308&gt;0))+(I308+0.6*((I313-I308)-360*(I313-I308&gt;0))&lt;0)*360</f>
        <v>96.38</v>
      </c>
      <c r="J311" s="9">
        <f>J308+0.6*(J313-J308)</f>
        <v>965.2</v>
      </c>
      <c r="K311" s="33">
        <v>-10</v>
      </c>
      <c r="L311" s="9">
        <v>31</v>
      </c>
      <c r="M311" s="29"/>
      <c r="P311" s="29"/>
      <c r="S311" s="51"/>
      <c r="T311" s="5">
        <f t="shared" si="51"/>
        <v>-13.189999999999998</v>
      </c>
      <c r="U311" s="5" t="b">
        <f t="shared" si="52"/>
        <v>0</v>
      </c>
      <c r="V311" s="5">
        <f t="shared" si="60"/>
        <v>0</v>
      </c>
      <c r="W311" s="5" t="e">
        <f t="shared" si="53"/>
        <v>#DIV/0!</v>
      </c>
      <c r="X311" s="1" t="e">
        <f t="shared" si="54"/>
        <v>#DIV/0!</v>
      </c>
      <c r="Z311" s="1" t="e">
        <f t="shared" si="61"/>
        <v>#DIV/0!</v>
      </c>
      <c r="AA311" s="1" t="e">
        <f t="shared" si="62"/>
        <v>#DIV/0!</v>
      </c>
      <c r="AB311" s="36">
        <f t="shared" si="57"/>
        <v>45220</v>
      </c>
      <c r="AC311" s="33">
        <f t="shared" si="58"/>
        <v>-10</v>
      </c>
      <c r="AD311" s="39">
        <f t="shared" si="59"/>
        <v>31</v>
      </c>
      <c r="AE311" s="9">
        <f>AE308+(0.6*AF310-0.06*(AG313+AG308))</f>
        <v>-631.28</v>
      </c>
    </row>
    <row r="312" spans="1:33" ht="15" customHeight="1" x14ac:dyDescent="0.2">
      <c r="A312" s="3">
        <f t="shared" si="55"/>
        <v>45221</v>
      </c>
      <c r="B312" s="6">
        <f t="shared" si="56"/>
        <v>45221</v>
      </c>
      <c r="C312" s="46"/>
      <c r="D312" s="14"/>
      <c r="E312" s="14"/>
      <c r="F312" s="15"/>
      <c r="G312" s="8">
        <f>G308+0.01*(0.8*P310-0.04*(Q312+Q307))</f>
        <v>25.779199999999999</v>
      </c>
      <c r="H312" s="8">
        <f>H308+0.01*(0.8*M310-0.04*(N312+N307))</f>
        <v>5.3660000000000005</v>
      </c>
      <c r="I312" s="8">
        <f>I308+0.8*((I313-I308)-360*(I313-I308&gt;0))+(I308+0.8*((I313-I308)-360*(I313-I308&gt;0))&lt;0)*360</f>
        <v>83.19</v>
      </c>
      <c r="J312" s="9">
        <f>J308+0.8*(J313-J308)</f>
        <v>965.6</v>
      </c>
      <c r="K312" s="33">
        <v>-10</v>
      </c>
      <c r="L312" s="9">
        <v>53</v>
      </c>
      <c r="M312" s="29"/>
      <c r="N312" s="2">
        <f>M315-M310</f>
        <v>-4.9999999999999858</v>
      </c>
      <c r="P312" s="29"/>
      <c r="Q312" s="2">
        <f>P315-P310</f>
        <v>-19.000000000000483</v>
      </c>
      <c r="S312" s="51"/>
      <c r="T312" s="5">
        <f t="shared" si="51"/>
        <v>-13.189999999999998</v>
      </c>
      <c r="U312" s="5" t="b">
        <f t="shared" si="52"/>
        <v>0</v>
      </c>
      <c r="V312" s="5">
        <f t="shared" si="60"/>
        <v>0</v>
      </c>
      <c r="W312" s="5" t="e">
        <f t="shared" si="53"/>
        <v>#DIV/0!</v>
      </c>
      <c r="X312" s="1" t="e">
        <f t="shared" si="54"/>
        <v>#DIV/0!</v>
      </c>
      <c r="Z312" s="1" t="e">
        <f t="shared" si="61"/>
        <v>#DIV/0!</v>
      </c>
      <c r="AA312" s="1" t="e">
        <f t="shared" si="62"/>
        <v>#DIV/0!</v>
      </c>
      <c r="AB312" s="36">
        <f t="shared" si="57"/>
        <v>45221</v>
      </c>
      <c r="AC312" s="33">
        <f t="shared" si="58"/>
        <v>-10</v>
      </c>
      <c r="AD312" s="9">
        <f t="shared" si="59"/>
        <v>53</v>
      </c>
      <c r="AE312" s="9">
        <f>AE308+(0.8*AF310-0.04*(AG313+AG308))</f>
        <v>-652.72</v>
      </c>
    </row>
    <row r="313" spans="1:33" ht="15" customHeight="1" x14ac:dyDescent="0.2">
      <c r="A313" s="18">
        <f t="shared" si="55"/>
        <v>45222</v>
      </c>
      <c r="B313" s="6">
        <f t="shared" si="56"/>
        <v>45222</v>
      </c>
      <c r="C313" s="47"/>
      <c r="D313" s="14"/>
      <c r="E313" s="14"/>
      <c r="F313" s="15"/>
      <c r="G313" s="8">
        <v>25.69</v>
      </c>
      <c r="H313" s="8">
        <v>5.28</v>
      </c>
      <c r="I313" s="8">
        <v>70</v>
      </c>
      <c r="J313" s="9">
        <v>966</v>
      </c>
      <c r="K313" s="33">
        <v>-11</v>
      </c>
      <c r="L313" s="9">
        <v>14</v>
      </c>
      <c r="M313" s="29"/>
      <c r="P313" s="29"/>
      <c r="S313" s="51"/>
      <c r="T313" s="5">
        <f t="shared" si="51"/>
        <v>-13.189999999999998</v>
      </c>
      <c r="U313" s="5" t="b">
        <f t="shared" si="52"/>
        <v>0</v>
      </c>
      <c r="V313" s="5">
        <f t="shared" si="60"/>
        <v>0</v>
      </c>
      <c r="W313" s="5" t="e">
        <f t="shared" si="53"/>
        <v>#DIV/0!</v>
      </c>
      <c r="X313" s="1" t="e">
        <f t="shared" si="54"/>
        <v>#DIV/0!</v>
      </c>
      <c r="Z313" s="1" t="e">
        <f t="shared" si="61"/>
        <v>#DIV/0!</v>
      </c>
      <c r="AA313" s="1" t="e">
        <f t="shared" si="62"/>
        <v>#DIV/0!</v>
      </c>
      <c r="AB313" s="36">
        <f t="shared" si="57"/>
        <v>45222</v>
      </c>
      <c r="AC313" s="33">
        <f t="shared" si="58"/>
        <v>-11</v>
      </c>
      <c r="AD313" s="9">
        <f t="shared" si="59"/>
        <v>14</v>
      </c>
      <c r="AE313" s="1">
        <f>SIGN(AC313)*(ABS(AC313)*60+AD313)+(AC313=0)*AD313</f>
        <v>-674</v>
      </c>
      <c r="AG313" s="1">
        <f>AF315-AF310</f>
        <v>5</v>
      </c>
    </row>
    <row r="314" spans="1:33" ht="15" customHeight="1" x14ac:dyDescent="0.2">
      <c r="A314" s="3">
        <f t="shared" si="55"/>
        <v>45223</v>
      </c>
      <c r="B314" s="6">
        <f t="shared" si="56"/>
        <v>45223</v>
      </c>
      <c r="C314" s="46"/>
      <c r="D314" s="14"/>
      <c r="E314" s="14"/>
      <c r="F314" s="15"/>
      <c r="G314" s="8">
        <f>G313+0.01*(0.2*P315-0.04*(Q317+Q312))</f>
        <v>25.593600000000002</v>
      </c>
      <c r="H314" s="8">
        <f>H313+0.01*(0.2*M315-0.04*(N317+N312))</f>
        <v>5.1912000000000003</v>
      </c>
      <c r="I314" s="8">
        <f>I313+0.2*((I318-I313)-360*(I318-I313&gt;0))+(I313+0.2*((I318-I313)-360*(I318-I313&gt;0))&lt;0)*360</f>
        <v>56.811999999999998</v>
      </c>
      <c r="J314" s="9">
        <f>J313+0.2*(J318-J313)</f>
        <v>966.2</v>
      </c>
      <c r="K314" s="33">
        <v>-11</v>
      </c>
      <c r="L314" s="9">
        <v>35</v>
      </c>
      <c r="M314" s="29"/>
      <c r="O314" s="2">
        <f>N317-N312</f>
        <v>1.9999999999999645</v>
      </c>
      <c r="P314" s="29"/>
      <c r="R314" s="2">
        <f>Q317-Q312</f>
        <v>-0.99999999999909051</v>
      </c>
      <c r="S314" s="51"/>
      <c r="T314" s="5">
        <f t="shared" si="51"/>
        <v>-13.188000000000002</v>
      </c>
      <c r="U314" s="5" t="b">
        <f t="shared" si="52"/>
        <v>0</v>
      </c>
      <c r="V314" s="5">
        <f t="shared" si="60"/>
        <v>0</v>
      </c>
      <c r="W314" s="5" t="e">
        <f t="shared" si="53"/>
        <v>#DIV/0!</v>
      </c>
      <c r="X314" s="1" t="e">
        <f t="shared" si="54"/>
        <v>#DIV/0!</v>
      </c>
      <c r="Z314" s="1" t="e">
        <f t="shared" si="61"/>
        <v>#DIV/0!</v>
      </c>
      <c r="AA314" s="1" t="e">
        <f t="shared" si="62"/>
        <v>#DIV/0!</v>
      </c>
      <c r="AB314" s="36">
        <f t="shared" si="57"/>
        <v>45223</v>
      </c>
      <c r="AC314" s="33">
        <f t="shared" si="58"/>
        <v>-11</v>
      </c>
      <c r="AD314" s="9">
        <f t="shared" si="59"/>
        <v>35</v>
      </c>
      <c r="AE314" s="9">
        <f>AE313+(0.2*AF315-0.04*(AG318+AG313))</f>
        <v>-695</v>
      </c>
    </row>
    <row r="315" spans="1:33" ht="15" customHeight="1" x14ac:dyDescent="0.2">
      <c r="A315" s="3">
        <f t="shared" si="55"/>
        <v>45224</v>
      </c>
      <c r="B315" s="6">
        <f t="shared" si="56"/>
        <v>45224</v>
      </c>
      <c r="C315" s="46"/>
      <c r="D315" s="14"/>
      <c r="E315" s="14"/>
      <c r="F315" s="15"/>
      <c r="G315" s="8">
        <f>G313+0.01*(0.4*P315-0.06*(Q317+Q312))</f>
        <v>25.4894</v>
      </c>
      <c r="H315" s="8">
        <f>H313+0.01*(0.4*M315-0.06*(N317+N312))</f>
        <v>5.1008000000000004</v>
      </c>
      <c r="I315" s="8">
        <f>I313+0.4*((I318-I313)-360*(I318-I313&gt;0))+(I313+0.4*((I318-I313)-360*(I318-I313&gt;0))&lt;0)*360</f>
        <v>43.623999999999995</v>
      </c>
      <c r="J315" s="9">
        <f>J313+0.4*(J318-J313)</f>
        <v>966.4</v>
      </c>
      <c r="K315" s="33">
        <v>-11</v>
      </c>
      <c r="L315" s="9">
        <v>56</v>
      </c>
      <c r="M315" s="29">
        <f>(H318-H313)*100</f>
        <v>-46</v>
      </c>
      <c r="P315" s="29">
        <f>100*(G318-G313)</f>
        <v>-56.000000000000227</v>
      </c>
      <c r="S315" s="50">
        <f>((I318-I313)*100-36000*(I318-I313&gt;0))</f>
        <v>-6594</v>
      </c>
      <c r="T315" s="5">
        <f t="shared" si="51"/>
        <v>-13.188000000000002</v>
      </c>
      <c r="U315" s="5" t="b">
        <f t="shared" si="52"/>
        <v>0</v>
      </c>
      <c r="V315" s="5">
        <f t="shared" si="60"/>
        <v>0</v>
      </c>
      <c r="W315" s="5" t="e">
        <f t="shared" si="53"/>
        <v>#DIV/0!</v>
      </c>
      <c r="X315" s="1" t="e">
        <f t="shared" si="54"/>
        <v>#DIV/0!</v>
      </c>
      <c r="Z315" s="1" t="e">
        <f t="shared" si="61"/>
        <v>#DIV/0!</v>
      </c>
      <c r="AA315" s="1" t="e">
        <f t="shared" si="62"/>
        <v>#DIV/0!</v>
      </c>
      <c r="AB315" s="36">
        <f t="shared" si="57"/>
        <v>45224</v>
      </c>
      <c r="AC315" s="33">
        <f t="shared" si="58"/>
        <v>-11</v>
      </c>
      <c r="AD315" s="9">
        <f t="shared" si="59"/>
        <v>56</v>
      </c>
      <c r="AE315" s="9">
        <f>AE313+(0.4*AF315-0.06*(AG318+AG313))</f>
        <v>-715.8</v>
      </c>
      <c r="AF315" s="1">
        <f>AE318-AE313</f>
        <v>-103</v>
      </c>
    </row>
    <row r="316" spans="1:33" ht="15" customHeight="1" x14ac:dyDescent="0.2">
      <c r="A316" s="3">
        <f t="shared" si="55"/>
        <v>45225</v>
      </c>
      <c r="B316" s="6">
        <f t="shared" si="56"/>
        <v>45225</v>
      </c>
      <c r="C316" s="46"/>
      <c r="D316" s="14"/>
      <c r="E316" s="14"/>
      <c r="F316" s="15"/>
      <c r="G316" s="8">
        <f>G313+0.01*(0.6*P315-0.06*(Q317+Q312))</f>
        <v>25.377400000000002</v>
      </c>
      <c r="H316" s="8">
        <f>H313+0.01*(0.6*M315-0.06*(N317+N312))</f>
        <v>5.0087999999999999</v>
      </c>
      <c r="I316" s="8">
        <f>I313+0.6*((I318-I313)-360*(I318-I313&gt;0))+(I313+0.6*((I318-I313)-360*(I318-I313&gt;0))&lt;0)*360</f>
        <v>30.436</v>
      </c>
      <c r="J316" s="9">
        <f>J313+0.6*(J318-J313)</f>
        <v>966.6</v>
      </c>
      <c r="K316" s="33">
        <v>-12</v>
      </c>
      <c r="L316" s="9">
        <v>16</v>
      </c>
      <c r="M316" s="29"/>
      <c r="P316" s="29"/>
      <c r="S316" s="51"/>
      <c r="T316" s="5">
        <f t="shared" si="51"/>
        <v>-13.187999999999995</v>
      </c>
      <c r="U316" s="5" t="b">
        <f t="shared" si="52"/>
        <v>0</v>
      </c>
      <c r="V316" s="5">
        <f t="shared" si="60"/>
        <v>0</v>
      </c>
      <c r="W316" s="5" t="e">
        <f t="shared" si="53"/>
        <v>#DIV/0!</v>
      </c>
      <c r="X316" s="1" t="e">
        <f t="shared" si="54"/>
        <v>#DIV/0!</v>
      </c>
      <c r="Z316" s="1" t="e">
        <f t="shared" si="61"/>
        <v>#DIV/0!</v>
      </c>
      <c r="AA316" s="1" t="e">
        <f t="shared" si="62"/>
        <v>#DIV/0!</v>
      </c>
      <c r="AB316" s="36">
        <f t="shared" si="57"/>
        <v>45225</v>
      </c>
      <c r="AC316" s="33">
        <f t="shared" si="58"/>
        <v>-12</v>
      </c>
      <c r="AD316" s="9">
        <f t="shared" si="59"/>
        <v>16</v>
      </c>
      <c r="AE316" s="9">
        <f>AE313+(0.6*AF315-0.06*(AG318+AG313))</f>
        <v>-736.4</v>
      </c>
    </row>
    <row r="317" spans="1:33" ht="15" customHeight="1" x14ac:dyDescent="0.2">
      <c r="A317" s="3">
        <f t="shared" si="55"/>
        <v>45226</v>
      </c>
      <c r="B317" s="6">
        <f t="shared" si="56"/>
        <v>45226</v>
      </c>
      <c r="C317" s="46"/>
      <c r="D317" s="14"/>
      <c r="E317" s="14"/>
      <c r="F317" s="15"/>
      <c r="G317" s="8">
        <f>G313+0.01*(0.8*P315-0.04*(Q317+Q312))</f>
        <v>25.2576</v>
      </c>
      <c r="H317" s="8">
        <f>H313+0.01*(0.8*M315-0.04*(N317+N312))</f>
        <v>4.9152000000000005</v>
      </c>
      <c r="I317" s="8">
        <f>I313+0.8*((I318-I313)-360*(I318-I313&gt;0))+(I313+0.8*((I318-I313)-360*(I318-I313&gt;0))&lt;0)*360</f>
        <v>17.247999999999998</v>
      </c>
      <c r="J317" s="9">
        <f>J313+0.8*(J318-J313)</f>
        <v>966.8</v>
      </c>
      <c r="K317" s="33">
        <v>-12</v>
      </c>
      <c r="L317" s="9">
        <v>37</v>
      </c>
      <c r="M317" s="29"/>
      <c r="N317" s="2">
        <f>M320-M315</f>
        <v>-3.0000000000000213</v>
      </c>
      <c r="P317" s="29"/>
      <c r="Q317" s="2">
        <f>P320-P315</f>
        <v>-19.999999999999574</v>
      </c>
      <c r="S317" s="51"/>
      <c r="T317" s="5">
        <f t="shared" si="51"/>
        <v>-13.188000000000002</v>
      </c>
      <c r="U317" s="5" t="b">
        <f t="shared" si="52"/>
        <v>0</v>
      </c>
      <c r="V317" s="5">
        <f t="shared" si="60"/>
        <v>0</v>
      </c>
      <c r="W317" s="5" t="e">
        <f t="shared" si="53"/>
        <v>#DIV/0!</v>
      </c>
      <c r="X317" s="1" t="e">
        <f t="shared" si="54"/>
        <v>#DIV/0!</v>
      </c>
      <c r="Z317" s="1" t="e">
        <f t="shared" si="61"/>
        <v>#DIV/0!</v>
      </c>
      <c r="AA317" s="1" t="e">
        <f t="shared" si="62"/>
        <v>#DIV/0!</v>
      </c>
      <c r="AB317" s="36">
        <f t="shared" si="57"/>
        <v>45226</v>
      </c>
      <c r="AC317" s="33">
        <f t="shared" si="58"/>
        <v>-12</v>
      </c>
      <c r="AD317" s="9">
        <f t="shared" si="59"/>
        <v>37</v>
      </c>
      <c r="AE317" s="9">
        <f>AE313+(0.8*AF315-0.04*(AG318+AG313))</f>
        <v>-756.8</v>
      </c>
    </row>
    <row r="318" spans="1:33" ht="15" customHeight="1" x14ac:dyDescent="0.2">
      <c r="A318" s="18">
        <f t="shared" si="55"/>
        <v>45227</v>
      </c>
      <c r="B318" s="6">
        <f t="shared" si="56"/>
        <v>45227</v>
      </c>
      <c r="C318" s="46">
        <v>2277</v>
      </c>
      <c r="D318" s="14"/>
      <c r="E318" s="14"/>
      <c r="F318" s="15"/>
      <c r="G318" s="8">
        <v>25.13</v>
      </c>
      <c r="H318" s="8">
        <v>4.82</v>
      </c>
      <c r="I318" s="8">
        <v>4.0599999999999996</v>
      </c>
      <c r="J318" s="9">
        <v>967</v>
      </c>
      <c r="K318" s="33">
        <v>-12</v>
      </c>
      <c r="L318" s="9">
        <v>57</v>
      </c>
      <c r="M318" s="29"/>
      <c r="P318" s="29"/>
      <c r="S318" s="38"/>
      <c r="T318" s="5">
        <f t="shared" si="51"/>
        <v>-13.187999999999999</v>
      </c>
      <c r="U318" s="5" t="b">
        <f t="shared" si="52"/>
        <v>0</v>
      </c>
      <c r="V318" s="5">
        <f t="shared" si="60"/>
        <v>0</v>
      </c>
      <c r="W318" s="5" t="e">
        <f t="shared" si="53"/>
        <v>#DIV/0!</v>
      </c>
      <c r="X318" s="1" t="e">
        <f t="shared" si="54"/>
        <v>#DIV/0!</v>
      </c>
      <c r="Y318" s="1">
        <v>2277</v>
      </c>
      <c r="Z318" s="1" t="e">
        <f t="shared" si="61"/>
        <v>#DIV/0!</v>
      </c>
      <c r="AA318" s="1" t="e">
        <f t="shared" si="62"/>
        <v>#DIV/0!</v>
      </c>
      <c r="AB318" s="36">
        <f t="shared" si="57"/>
        <v>45227</v>
      </c>
      <c r="AC318" s="33">
        <f t="shared" si="58"/>
        <v>-12</v>
      </c>
      <c r="AD318" s="9">
        <f t="shared" si="59"/>
        <v>57</v>
      </c>
      <c r="AE318" s="1">
        <f>SIGN(AC318)*(ABS(AC318)*60+AD318)+(AC318=0)*AD318</f>
        <v>-777</v>
      </c>
      <c r="AG318" s="1">
        <f>AF320-AF315</f>
        <v>5</v>
      </c>
    </row>
    <row r="319" spans="1:33" ht="15" customHeight="1" x14ac:dyDescent="0.2">
      <c r="A319" s="3">
        <f t="shared" si="55"/>
        <v>45228</v>
      </c>
      <c r="B319" s="6">
        <f t="shared" si="56"/>
        <v>45228</v>
      </c>
      <c r="C319" s="47">
        <v>0.68263888888888891</v>
      </c>
      <c r="D319" s="14"/>
      <c r="E319" s="14"/>
      <c r="F319" s="15"/>
      <c r="G319" s="8">
        <f>G318+0.01*(0.2*P320-0.04*(Q322+Q317))</f>
        <v>24.994</v>
      </c>
      <c r="H319" s="8">
        <f>H318+0.01*(0.2*M320-0.04*(N322+N317))</f>
        <v>4.7244000000000002</v>
      </c>
      <c r="I319" s="8">
        <f>I318+0.2*((I323-I318)-360*(I323-I318&gt;0))+(I318+0.2*((I323-I318)-360*(I323-I318&gt;0))&lt;0)*360</f>
        <v>350.87200000000001</v>
      </c>
      <c r="J319" s="9">
        <f>J318+0.2*(J323-J318)</f>
        <v>967.2</v>
      </c>
      <c r="K319" s="33">
        <v>-13</v>
      </c>
      <c r="L319" s="9">
        <v>17</v>
      </c>
      <c r="M319" s="29"/>
      <c r="O319" s="2">
        <f>N322-N317</f>
        <v>4.2632564145606011E-14</v>
      </c>
      <c r="P319" s="29"/>
      <c r="R319" s="2">
        <f>Q322-Q317</f>
        <v>-7.1054273576010019E-13</v>
      </c>
      <c r="S319" s="51"/>
      <c r="T319" s="5">
        <f t="shared" si="51"/>
        <v>346.81200000000001</v>
      </c>
      <c r="U319" s="5" t="b">
        <f t="shared" si="52"/>
        <v>1</v>
      </c>
      <c r="V319" s="5">
        <f t="shared" si="60"/>
        <v>-13.187999999999988</v>
      </c>
      <c r="W319" s="5">
        <f t="shared" si="53"/>
        <v>-7.6114649681528554</v>
      </c>
      <c r="X319" s="1">
        <f t="shared" si="54"/>
        <v>16.388535031847145</v>
      </c>
      <c r="Z319" s="1">
        <f t="shared" si="61"/>
        <v>16</v>
      </c>
      <c r="AA319" s="1">
        <f t="shared" si="62"/>
        <v>23</v>
      </c>
      <c r="AB319" s="36">
        <f t="shared" si="57"/>
        <v>45228</v>
      </c>
      <c r="AC319" s="33">
        <f t="shared" si="58"/>
        <v>-13</v>
      </c>
      <c r="AD319" s="9">
        <f t="shared" si="59"/>
        <v>17</v>
      </c>
      <c r="AE319" s="9">
        <f>AE318+(0.2*AF320-0.04*(AG323+AG318))</f>
        <v>-797</v>
      </c>
    </row>
    <row r="320" spans="1:33" ht="15" customHeight="1" x14ac:dyDescent="0.2">
      <c r="A320" s="3">
        <f t="shared" si="55"/>
        <v>45229</v>
      </c>
      <c r="B320" s="6">
        <f t="shared" si="56"/>
        <v>45229</v>
      </c>
      <c r="C320" s="46"/>
      <c r="D320" s="14"/>
      <c r="E320" s="14"/>
      <c r="F320" s="15"/>
      <c r="G320" s="8">
        <f>G318+0.01*(0.4*P320-0.06*(Q322+Q317))</f>
        <v>24.85</v>
      </c>
      <c r="H320" s="8">
        <f>H318+0.01*(0.4*M320-0.06*(N322+N317))</f>
        <v>4.6276000000000002</v>
      </c>
      <c r="I320" s="8">
        <f>I318+0.4*((I323-I318)-360*(I323-I318&gt;0))+(I318+0.4*((I323-I318)-360*(I323-I318&gt;0))&lt;0)*360</f>
        <v>337.68399999999997</v>
      </c>
      <c r="J320" s="9">
        <f>J318+0.4*(J323-J318)</f>
        <v>967.4</v>
      </c>
      <c r="K320" s="33">
        <v>-13</v>
      </c>
      <c r="L320" s="9">
        <v>37</v>
      </c>
      <c r="M320" s="29">
        <f>(H323-H318)*100</f>
        <v>-49.000000000000021</v>
      </c>
      <c r="P320" s="29">
        <f>100*(G323-G318)</f>
        <v>-75.999999999999801</v>
      </c>
      <c r="S320" s="50">
        <f>((I323-I318)*100-36000*(I323-I318&gt;0))</f>
        <v>-6594</v>
      </c>
      <c r="T320" s="5">
        <f t="shared" si="51"/>
        <v>-13.188000000000045</v>
      </c>
      <c r="U320" s="5" t="b">
        <f t="shared" si="52"/>
        <v>0</v>
      </c>
      <c r="V320" s="5">
        <f t="shared" si="60"/>
        <v>0</v>
      </c>
      <c r="W320" s="5" t="e">
        <f t="shared" si="53"/>
        <v>#DIV/0!</v>
      </c>
      <c r="X320" s="1" t="e">
        <f t="shared" si="54"/>
        <v>#DIV/0!</v>
      </c>
      <c r="Z320" s="1" t="e">
        <f t="shared" si="61"/>
        <v>#DIV/0!</v>
      </c>
      <c r="AA320" s="1" t="e">
        <f t="shared" si="62"/>
        <v>#DIV/0!</v>
      </c>
      <c r="AB320" s="36">
        <f t="shared" si="57"/>
        <v>45229</v>
      </c>
      <c r="AC320" s="33">
        <f t="shared" si="58"/>
        <v>-13</v>
      </c>
      <c r="AD320" s="9">
        <f t="shared" si="59"/>
        <v>37</v>
      </c>
      <c r="AE320" s="9">
        <f>AE318+(0.4*AF320-0.06*(AG323+AG318))</f>
        <v>-816.8</v>
      </c>
      <c r="AF320" s="1">
        <f>AE323-AE318</f>
        <v>-98</v>
      </c>
    </row>
    <row r="321" spans="1:33" ht="15" customHeight="1" x14ac:dyDescent="0.2">
      <c r="A321" s="3">
        <f t="shared" si="55"/>
        <v>45230</v>
      </c>
      <c r="B321" s="6">
        <f t="shared" si="56"/>
        <v>45230</v>
      </c>
      <c r="C321" s="46"/>
      <c r="D321" s="14"/>
      <c r="E321" s="14"/>
      <c r="F321" s="15"/>
      <c r="G321" s="8">
        <f>G318+0.01*(0.6*P320-0.06*(Q322+Q317))</f>
        <v>24.698</v>
      </c>
      <c r="H321" s="8">
        <f>H318+0.01*(0.6*M320-0.06*(N322+N317))</f>
        <v>4.5296000000000003</v>
      </c>
      <c r="I321" s="8">
        <f>I318+0.6*((I323-I318)-360*(I323-I318&gt;0))+(I318+0.6*((I323-I318)-360*(I323-I318&gt;0))&lt;0)*360</f>
        <v>324.49599999999998</v>
      </c>
      <c r="J321" s="9">
        <f>J318+0.6*(J323-J318)</f>
        <v>967.6</v>
      </c>
      <c r="K321" s="33">
        <v>-13</v>
      </c>
      <c r="L321" s="9">
        <v>57</v>
      </c>
      <c r="M321" s="29"/>
      <c r="P321" s="29"/>
      <c r="S321" s="51"/>
      <c r="T321" s="5">
        <f t="shared" si="51"/>
        <v>-13.187999999999988</v>
      </c>
      <c r="U321" s="5" t="b">
        <f t="shared" si="52"/>
        <v>0</v>
      </c>
      <c r="V321" s="5">
        <f t="shared" si="60"/>
        <v>0</v>
      </c>
      <c r="W321" s="5" t="e">
        <f t="shared" si="53"/>
        <v>#DIV/0!</v>
      </c>
      <c r="X321" s="1" t="e">
        <f t="shared" si="54"/>
        <v>#DIV/0!</v>
      </c>
      <c r="Z321" s="1" t="e">
        <f t="shared" si="61"/>
        <v>#DIV/0!</v>
      </c>
      <c r="AA321" s="1" t="e">
        <f t="shared" si="62"/>
        <v>#DIV/0!</v>
      </c>
      <c r="AB321" s="36">
        <f t="shared" si="57"/>
        <v>45230</v>
      </c>
      <c r="AC321" s="33">
        <f t="shared" si="58"/>
        <v>-13</v>
      </c>
      <c r="AD321" s="39">
        <f t="shared" si="59"/>
        <v>57</v>
      </c>
      <c r="AE321" s="9">
        <f>AE318+(0.6*AF320-0.06*(AG323+AG318))</f>
        <v>-836.4</v>
      </c>
    </row>
    <row r="322" spans="1:33" ht="15" customHeight="1" x14ac:dyDescent="0.2">
      <c r="A322" s="3">
        <f t="shared" si="55"/>
        <v>45231</v>
      </c>
      <c r="B322" s="6">
        <f t="shared" si="56"/>
        <v>45231</v>
      </c>
      <c r="C322" s="46"/>
      <c r="D322" s="14"/>
      <c r="E322" s="14"/>
      <c r="F322" s="15"/>
      <c r="G322" s="8">
        <f>G318+0.01*(0.8*P320-0.04*(Q322+Q317))</f>
        <v>24.538</v>
      </c>
      <c r="H322" s="8">
        <f>H318+0.01*(0.8*M320-0.04*(N322+N317))</f>
        <v>4.4304000000000006</v>
      </c>
      <c r="I322" s="8">
        <f>I318+0.8*((I323-I318)-360*(I323-I318&gt;0))+(I318+0.8*((I323-I318)-360*(I323-I318&gt;0))&lt;0)*360</f>
        <v>311.30799999999999</v>
      </c>
      <c r="J322" s="9">
        <f>J318+0.8*(J323-J318)</f>
        <v>967.8</v>
      </c>
      <c r="K322" s="33">
        <v>-14</v>
      </c>
      <c r="L322" s="9">
        <v>16</v>
      </c>
      <c r="M322" s="29"/>
      <c r="N322" s="2">
        <f>M325-M320</f>
        <v>-2.9999999999999787</v>
      </c>
      <c r="P322" s="29"/>
      <c r="Q322" s="2">
        <f>P325-P320</f>
        <v>-20.000000000000284</v>
      </c>
      <c r="S322" s="51"/>
      <c r="T322" s="5">
        <f t="shared" si="51"/>
        <v>-13.187999999999988</v>
      </c>
      <c r="U322" s="5" t="b">
        <f t="shared" si="52"/>
        <v>0</v>
      </c>
      <c r="V322" s="5">
        <f t="shared" si="60"/>
        <v>0</v>
      </c>
      <c r="W322" s="5" t="e">
        <f t="shared" si="53"/>
        <v>#DIV/0!</v>
      </c>
      <c r="X322" s="1" t="e">
        <f t="shared" si="54"/>
        <v>#DIV/0!</v>
      </c>
      <c r="Z322" s="1" t="e">
        <f t="shared" si="61"/>
        <v>#DIV/0!</v>
      </c>
      <c r="AA322" s="1" t="e">
        <f t="shared" si="62"/>
        <v>#DIV/0!</v>
      </c>
      <c r="AB322" s="36">
        <f t="shared" si="57"/>
        <v>45231</v>
      </c>
      <c r="AC322" s="33">
        <f t="shared" si="58"/>
        <v>-14</v>
      </c>
      <c r="AD322" s="9">
        <f t="shared" si="59"/>
        <v>16</v>
      </c>
      <c r="AE322" s="9">
        <f>AE318+(0.8*AF320-0.04*(AG323+AG318))</f>
        <v>-855.8</v>
      </c>
    </row>
    <row r="323" spans="1:33" ht="15" customHeight="1" x14ac:dyDescent="0.2">
      <c r="A323" s="18">
        <f t="shared" si="55"/>
        <v>45232</v>
      </c>
      <c r="B323" s="6">
        <f t="shared" si="56"/>
        <v>45232</v>
      </c>
      <c r="C323" s="46"/>
      <c r="D323" s="14"/>
      <c r="E323" s="14"/>
      <c r="F323" s="15"/>
      <c r="G323" s="8">
        <v>24.37</v>
      </c>
      <c r="H323" s="8">
        <v>4.33</v>
      </c>
      <c r="I323" s="8">
        <v>298.12</v>
      </c>
      <c r="J323" s="9">
        <v>968</v>
      </c>
      <c r="K323" s="33">
        <v>-14</v>
      </c>
      <c r="L323" s="9">
        <v>35</v>
      </c>
      <c r="M323" s="29"/>
      <c r="P323" s="29"/>
      <c r="S323" s="51"/>
      <c r="T323" s="5">
        <f t="shared" ref="T323:T387" si="63">I323-I322</f>
        <v>-13.187999999999988</v>
      </c>
      <c r="U323" s="5" t="b">
        <f t="shared" ref="U323:U387" si="64">(I323-I322&gt;0)</f>
        <v>0</v>
      </c>
      <c r="V323" s="5">
        <f t="shared" si="60"/>
        <v>0</v>
      </c>
      <c r="W323" s="5" t="e">
        <f t="shared" ref="W323:W386" si="65">-((I323-360)/V323*24-9)</f>
        <v>#DIV/0!</v>
      </c>
      <c r="X323" s="1" t="e">
        <f t="shared" si="54"/>
        <v>#DIV/0!</v>
      </c>
      <c r="Z323" s="1" t="e">
        <f t="shared" si="61"/>
        <v>#DIV/0!</v>
      </c>
      <c r="AA323" s="1" t="e">
        <f t="shared" si="62"/>
        <v>#DIV/0!</v>
      </c>
      <c r="AB323" s="36">
        <f t="shared" si="57"/>
        <v>45232</v>
      </c>
      <c r="AC323" s="33">
        <f t="shared" si="58"/>
        <v>-14</v>
      </c>
      <c r="AD323" s="9">
        <f t="shared" si="59"/>
        <v>35</v>
      </c>
      <c r="AE323" s="1">
        <f>SIGN(AC323)*(ABS(AC323)*60+AD323)+(AC323=0)*AD323</f>
        <v>-875</v>
      </c>
      <c r="AG323" s="1">
        <f>AF325-AF320</f>
        <v>5</v>
      </c>
    </row>
    <row r="324" spans="1:33" ht="15" customHeight="1" x14ac:dyDescent="0.2">
      <c r="A324" s="3">
        <f t="shared" si="55"/>
        <v>45233</v>
      </c>
      <c r="B324" s="6">
        <f t="shared" si="56"/>
        <v>45233</v>
      </c>
      <c r="C324" s="46"/>
      <c r="D324" s="14"/>
      <c r="E324" s="14"/>
      <c r="F324" s="15"/>
      <c r="G324" s="8">
        <f>G323+0.01*(0.2*P325-0.04*(Q327+Q322))</f>
        <v>24.1936</v>
      </c>
      <c r="H324" s="8">
        <f>H323+0.01*(0.2*M325-0.04*(N327+N322))</f>
        <v>4.2283999999999997</v>
      </c>
      <c r="I324" s="8">
        <f>I323+0.2*((I328-I323)-360*(I328-I323&gt;0))+(I323+0.2*((I328-I323)-360*(I328-I323&gt;0))&lt;0)*360</f>
        <v>284.93400000000003</v>
      </c>
      <c r="J324" s="9">
        <f>J323+0.2*(J328-J323)</f>
        <v>968.4</v>
      </c>
      <c r="K324" s="33">
        <v>-14</v>
      </c>
      <c r="L324" s="9">
        <v>54</v>
      </c>
      <c r="M324" s="29"/>
      <c r="O324" s="2">
        <f>N327-N322</f>
        <v>-4.9737991503207013E-14</v>
      </c>
      <c r="P324" s="29"/>
      <c r="R324" s="2">
        <f>Q327-Q322</f>
        <v>1.0000000000005116</v>
      </c>
      <c r="S324" s="51"/>
      <c r="T324" s="5">
        <f t="shared" si="63"/>
        <v>-13.185999999999979</v>
      </c>
      <c r="U324" s="5" t="b">
        <f t="shared" si="64"/>
        <v>0</v>
      </c>
      <c r="V324" s="5">
        <f t="shared" si="60"/>
        <v>0</v>
      </c>
      <c r="W324" s="5" t="e">
        <f t="shared" si="65"/>
        <v>#DIV/0!</v>
      </c>
      <c r="X324" s="1" t="e">
        <f t="shared" ref="X324:X387" si="66">(W324&lt;0)*(W324+24)+(W324&gt;=0)*W324</f>
        <v>#DIV/0!</v>
      </c>
      <c r="Z324" s="1" t="e">
        <f t="shared" si="61"/>
        <v>#DIV/0!</v>
      </c>
      <c r="AA324" s="1" t="e">
        <f t="shared" si="62"/>
        <v>#DIV/0!</v>
      </c>
      <c r="AB324" s="36">
        <f t="shared" si="57"/>
        <v>45233</v>
      </c>
      <c r="AC324" s="33">
        <f t="shared" si="58"/>
        <v>-14</v>
      </c>
      <c r="AD324" s="9">
        <f t="shared" si="59"/>
        <v>54</v>
      </c>
      <c r="AE324" s="9">
        <f>AE323+(0.2*AF325-0.04*(AG328+AG323))</f>
        <v>-894.08</v>
      </c>
    </row>
    <row r="325" spans="1:33" ht="15" customHeight="1" x14ac:dyDescent="0.2">
      <c r="A325" s="3">
        <f t="shared" ref="A325:A388" si="67">A324+1</f>
        <v>45234</v>
      </c>
      <c r="B325" s="6">
        <f t="shared" ref="B325:B388" si="68">A324+1</f>
        <v>45234</v>
      </c>
      <c r="C325" s="46"/>
      <c r="D325" s="14"/>
      <c r="E325" s="14"/>
      <c r="F325" s="15"/>
      <c r="G325" s="8">
        <f>G323+0.01*(0.4*P325-0.06*(Q327+Q322))</f>
        <v>24.009399999999999</v>
      </c>
      <c r="H325" s="8">
        <f>H323+0.01*(0.4*M325-0.06*(N327+N322))</f>
        <v>4.1256000000000004</v>
      </c>
      <c r="I325" s="8">
        <f>I323+0.4*((I328-I323)-360*(I328-I323&gt;0))+(I323+0.4*((I328-I323)-360*(I328-I323&gt;0))&lt;0)*360</f>
        <v>271.74799999999999</v>
      </c>
      <c r="J325" s="9">
        <f>J323+0.4*(J328-J323)</f>
        <v>968.8</v>
      </c>
      <c r="K325" s="33">
        <v>-15</v>
      </c>
      <c r="L325" s="9">
        <v>13</v>
      </c>
      <c r="M325" s="29">
        <f>(H328-H323)*100</f>
        <v>-52</v>
      </c>
      <c r="P325" s="29">
        <f>100*(G328-G323)</f>
        <v>-96.000000000000085</v>
      </c>
      <c r="S325" s="50">
        <f>((I328-I323)*100-36000*(I328-I323&gt;0))</f>
        <v>-6593.0000000000009</v>
      </c>
      <c r="T325" s="5">
        <f t="shared" si="63"/>
        <v>-13.186000000000035</v>
      </c>
      <c r="U325" s="5" t="b">
        <f t="shared" si="64"/>
        <v>0</v>
      </c>
      <c r="V325" s="5">
        <f t="shared" si="60"/>
        <v>0</v>
      </c>
      <c r="W325" s="5" t="e">
        <f t="shared" si="65"/>
        <v>#DIV/0!</v>
      </c>
      <c r="X325" s="1" t="e">
        <f t="shared" si="66"/>
        <v>#DIV/0!</v>
      </c>
      <c r="Z325" s="1" t="e">
        <f t="shared" si="61"/>
        <v>#DIV/0!</v>
      </c>
      <c r="AA325" s="1" t="e">
        <f t="shared" si="62"/>
        <v>#DIV/0!</v>
      </c>
      <c r="AB325" s="36">
        <f t="shared" ref="AB325:AB383" si="69">AB324+1</f>
        <v>45234</v>
      </c>
      <c r="AC325" s="33">
        <f t="shared" si="58"/>
        <v>-15</v>
      </c>
      <c r="AD325" s="9">
        <f t="shared" si="59"/>
        <v>13</v>
      </c>
      <c r="AE325" s="9">
        <f>AE323+(0.4*AF325-0.06*(AG328+AG323))</f>
        <v>-912.92</v>
      </c>
      <c r="AF325" s="1">
        <f>AE328-AE323</f>
        <v>-93</v>
      </c>
    </row>
    <row r="326" spans="1:33" ht="15" customHeight="1" x14ac:dyDescent="0.2">
      <c r="A326" s="3">
        <f t="shared" si="67"/>
        <v>45235</v>
      </c>
      <c r="B326" s="6">
        <f t="shared" si="68"/>
        <v>45235</v>
      </c>
      <c r="C326" s="46"/>
      <c r="D326" s="14"/>
      <c r="E326" s="14"/>
      <c r="F326" s="15"/>
      <c r="G326" s="8">
        <f>G323+0.01*(0.6*P325-0.06*(Q327+Q322))</f>
        <v>23.817399999999999</v>
      </c>
      <c r="H326" s="8">
        <f>H323+0.01*(0.6*M325-0.06*(N327+N322))</f>
        <v>4.0216000000000003</v>
      </c>
      <c r="I326" s="8">
        <f>I323+0.6*((I328-I323)-360*(I328-I323&gt;0))+(I323+0.6*((I328-I323)-360*(I328-I323&gt;0))&lt;0)*360</f>
        <v>258.56200000000001</v>
      </c>
      <c r="J326" s="9">
        <f>J323+0.6*(J328-J323)</f>
        <v>969.2</v>
      </c>
      <c r="K326" s="33">
        <v>-15</v>
      </c>
      <c r="L326" s="9">
        <v>32</v>
      </c>
      <c r="M326" s="29"/>
      <c r="P326" s="29"/>
      <c r="S326" s="51"/>
      <c r="T326" s="5">
        <f t="shared" si="63"/>
        <v>-13.185999999999979</v>
      </c>
      <c r="U326" s="5" t="b">
        <f t="shared" si="64"/>
        <v>0</v>
      </c>
      <c r="V326" s="5">
        <f t="shared" si="60"/>
        <v>0</v>
      </c>
      <c r="W326" s="5" t="e">
        <f t="shared" si="65"/>
        <v>#DIV/0!</v>
      </c>
      <c r="X326" s="1" t="e">
        <f t="shared" si="66"/>
        <v>#DIV/0!</v>
      </c>
      <c r="Z326" s="1" t="e">
        <f t="shared" si="61"/>
        <v>#DIV/0!</v>
      </c>
      <c r="AA326" s="1" t="e">
        <f t="shared" si="62"/>
        <v>#DIV/0!</v>
      </c>
      <c r="AB326" s="36">
        <f t="shared" si="69"/>
        <v>45235</v>
      </c>
      <c r="AC326" s="33">
        <f t="shared" si="58"/>
        <v>-15</v>
      </c>
      <c r="AD326" s="9">
        <f t="shared" si="59"/>
        <v>32</v>
      </c>
      <c r="AE326" s="9">
        <f>AE323+(0.6*AF325-0.06*(AG328+AG323))</f>
        <v>-931.52</v>
      </c>
    </row>
    <row r="327" spans="1:33" ht="15" customHeight="1" x14ac:dyDescent="0.2">
      <c r="A327" s="3">
        <f t="shared" si="67"/>
        <v>45236</v>
      </c>
      <c r="B327" s="6">
        <f t="shared" si="68"/>
        <v>45236</v>
      </c>
      <c r="C327" s="46"/>
      <c r="D327" s="14"/>
      <c r="E327" s="14"/>
      <c r="F327" s="15"/>
      <c r="G327" s="8">
        <f>G323+0.01*(0.8*P325-0.04*(Q327+Q322))</f>
        <v>23.617599999999999</v>
      </c>
      <c r="H327" s="8">
        <f>H323+0.01*(0.8*M325-0.04*(N327+N322))</f>
        <v>3.9163999999999999</v>
      </c>
      <c r="I327" s="8">
        <f>I323+0.8*((I328-I323)-360*(I328-I323&gt;0))+(I323+0.8*((I328-I323)-360*(I328-I323&gt;0))&lt;0)*360</f>
        <v>245.376</v>
      </c>
      <c r="J327" s="9">
        <f>J323+0.8*(J328-J323)</f>
        <v>969.6</v>
      </c>
      <c r="K327" s="33">
        <v>-15</v>
      </c>
      <c r="L327" s="9">
        <v>50</v>
      </c>
      <c r="M327" s="29"/>
      <c r="N327" s="2">
        <f>M330-M325</f>
        <v>-3.0000000000000284</v>
      </c>
      <c r="P327" s="29"/>
      <c r="Q327" s="2">
        <f>P330-P325</f>
        <v>-18.999999999999773</v>
      </c>
      <c r="S327" s="51"/>
      <c r="T327" s="5">
        <f t="shared" si="63"/>
        <v>-13.186000000000007</v>
      </c>
      <c r="U327" s="5" t="b">
        <f t="shared" si="64"/>
        <v>0</v>
      </c>
      <c r="V327" s="5">
        <f t="shared" si="60"/>
        <v>0</v>
      </c>
      <c r="W327" s="5" t="e">
        <f t="shared" si="65"/>
        <v>#DIV/0!</v>
      </c>
      <c r="X327" s="1" t="e">
        <f t="shared" si="66"/>
        <v>#DIV/0!</v>
      </c>
      <c r="Z327" s="1" t="e">
        <f t="shared" si="61"/>
        <v>#DIV/0!</v>
      </c>
      <c r="AA327" s="1" t="e">
        <f t="shared" si="62"/>
        <v>#DIV/0!</v>
      </c>
      <c r="AB327" s="36">
        <f t="shared" si="69"/>
        <v>45236</v>
      </c>
      <c r="AC327" s="33">
        <f t="shared" si="58"/>
        <v>-15</v>
      </c>
      <c r="AD327" s="9">
        <f t="shared" si="59"/>
        <v>50</v>
      </c>
      <c r="AE327" s="9">
        <f>AE323+(0.8*AF325-0.04*(AG328+AG323))</f>
        <v>-949.88</v>
      </c>
    </row>
    <row r="328" spans="1:33" ht="15" customHeight="1" x14ac:dyDescent="0.2">
      <c r="A328" s="18">
        <f t="shared" si="67"/>
        <v>45237</v>
      </c>
      <c r="B328" s="6">
        <f t="shared" si="68"/>
        <v>45237</v>
      </c>
      <c r="C328" s="46"/>
      <c r="D328" s="14"/>
      <c r="E328" s="14"/>
      <c r="F328" s="15"/>
      <c r="G328" s="8">
        <v>23.41</v>
      </c>
      <c r="H328" s="8">
        <v>3.81</v>
      </c>
      <c r="I328" s="8">
        <v>232.19</v>
      </c>
      <c r="J328" s="9">
        <v>970</v>
      </c>
      <c r="K328" s="33">
        <v>-16</v>
      </c>
      <c r="L328" s="9">
        <v>8</v>
      </c>
      <c r="M328" s="29"/>
      <c r="P328" s="29"/>
      <c r="S328" s="51"/>
      <c r="T328" s="5">
        <f t="shared" si="63"/>
        <v>-13.186000000000007</v>
      </c>
      <c r="U328" s="5" t="b">
        <f t="shared" si="64"/>
        <v>0</v>
      </c>
      <c r="V328" s="5">
        <f t="shared" si="60"/>
        <v>0</v>
      </c>
      <c r="W328" s="5" t="e">
        <f t="shared" si="65"/>
        <v>#DIV/0!</v>
      </c>
      <c r="X328" s="1" t="e">
        <f t="shared" si="66"/>
        <v>#DIV/0!</v>
      </c>
      <c r="Z328" s="1" t="e">
        <f t="shared" si="61"/>
        <v>#DIV/0!</v>
      </c>
      <c r="AA328" s="1" t="e">
        <f t="shared" si="62"/>
        <v>#DIV/0!</v>
      </c>
      <c r="AB328" s="36">
        <f t="shared" si="69"/>
        <v>45237</v>
      </c>
      <c r="AC328" s="33">
        <f t="shared" si="58"/>
        <v>-16</v>
      </c>
      <c r="AD328" s="9">
        <f t="shared" si="59"/>
        <v>8</v>
      </c>
      <c r="AE328" s="1">
        <f>SIGN(AC328)*(ABS(AC328)*60+AD328)+(AC328=0)*AD328</f>
        <v>-968</v>
      </c>
      <c r="AG328" s="1">
        <f>AF330-AF325</f>
        <v>7</v>
      </c>
    </row>
    <row r="329" spans="1:33" ht="15" customHeight="1" x14ac:dyDescent="0.2">
      <c r="A329" s="3">
        <f t="shared" si="67"/>
        <v>45238</v>
      </c>
      <c r="B329" s="6">
        <f t="shared" si="68"/>
        <v>45238</v>
      </c>
      <c r="C329" s="46"/>
      <c r="D329" s="14"/>
      <c r="E329" s="14"/>
      <c r="F329" s="15"/>
      <c r="G329" s="8">
        <f>G328+0.01*(0.2*P330-0.04*(Q332+Q327))</f>
        <v>23.1952</v>
      </c>
      <c r="H329" s="8">
        <f>H328+0.01*(0.2*M330-0.04*(N332+N327))</f>
        <v>3.7023999999999999</v>
      </c>
      <c r="I329" s="8">
        <f>I328+0.2*((I333-I328)-360*(I333-I328&gt;0))+(I328+0.2*((I333-I328)-360*(I333-I328&gt;0))&lt;0)*360</f>
        <v>219.006</v>
      </c>
      <c r="J329" s="9">
        <f>J328+0.2*(J333-J328)</f>
        <v>970.2</v>
      </c>
      <c r="K329" s="33">
        <v>-16</v>
      </c>
      <c r="L329" s="9">
        <v>26</v>
      </c>
      <c r="M329" s="29"/>
      <c r="O329" s="2">
        <f>N332-N327</f>
        <v>9.2370555648813024E-14</v>
      </c>
      <c r="P329" s="29"/>
      <c r="R329" s="2">
        <f>Q332-Q327</f>
        <v>-3.694822225952521E-13</v>
      </c>
      <c r="S329" s="51"/>
      <c r="T329" s="5">
        <f t="shared" si="63"/>
        <v>-13.183999999999997</v>
      </c>
      <c r="U329" s="5" t="b">
        <f t="shared" si="64"/>
        <v>0</v>
      </c>
      <c r="V329" s="5">
        <f t="shared" si="60"/>
        <v>0</v>
      </c>
      <c r="W329" s="5" t="e">
        <f t="shared" si="65"/>
        <v>#DIV/0!</v>
      </c>
      <c r="X329" s="1" t="e">
        <f t="shared" si="66"/>
        <v>#DIV/0!</v>
      </c>
      <c r="Z329" s="1" t="e">
        <f t="shared" si="61"/>
        <v>#DIV/0!</v>
      </c>
      <c r="AA329" s="1" t="e">
        <f t="shared" si="62"/>
        <v>#DIV/0!</v>
      </c>
      <c r="AB329" s="36">
        <f t="shared" si="69"/>
        <v>45238</v>
      </c>
      <c r="AC329" s="33">
        <f t="shared" ref="AC329:AC387" si="70">K329</f>
        <v>-16</v>
      </c>
      <c r="AD329" s="9">
        <f t="shared" ref="AD329:AD387" si="71">L329</f>
        <v>26</v>
      </c>
      <c r="AE329" s="9">
        <f>AE328+(0.2*AF330-0.04*(AG333+AG328))</f>
        <v>-985.8</v>
      </c>
    </row>
    <row r="330" spans="1:33" ht="15" customHeight="1" x14ac:dyDescent="0.2">
      <c r="A330" s="3">
        <f t="shared" si="67"/>
        <v>45239</v>
      </c>
      <c r="B330" s="6">
        <f t="shared" si="68"/>
        <v>45239</v>
      </c>
      <c r="C330" s="47"/>
      <c r="D330" s="14"/>
      <c r="E330" s="14"/>
      <c r="F330" s="15"/>
      <c r="G330" s="8">
        <f>G328+0.01*(0.4*P330-0.06*(Q332+Q327))</f>
        <v>22.972799999999999</v>
      </c>
      <c r="H330" s="8">
        <f>H328+0.01*(0.4*M330-0.06*(N332+N327))</f>
        <v>3.5935999999999999</v>
      </c>
      <c r="I330" s="8">
        <f>I328+0.4*((I333-I328)-360*(I333-I328&gt;0))+(I328+0.4*((I333-I328)-360*(I333-I328&gt;0))&lt;0)*360</f>
        <v>205.822</v>
      </c>
      <c r="J330" s="9">
        <f>J328+0.4*(J333-J328)</f>
        <v>970.4</v>
      </c>
      <c r="K330" s="33">
        <v>-16</v>
      </c>
      <c r="L330" s="9">
        <v>43</v>
      </c>
      <c r="M330" s="29">
        <f>(H333-H328)*100</f>
        <v>-55.000000000000028</v>
      </c>
      <c r="P330" s="29">
        <f>100*(G333-G328)</f>
        <v>-114.99999999999986</v>
      </c>
      <c r="S330" s="50">
        <f>((I333-I328)*100-36000*(I333-I328&gt;0))</f>
        <v>-6591.9999999999991</v>
      </c>
      <c r="T330" s="5">
        <f t="shared" si="63"/>
        <v>-13.183999999999997</v>
      </c>
      <c r="U330" s="5" t="b">
        <f t="shared" si="64"/>
        <v>0</v>
      </c>
      <c r="V330" s="5">
        <f t="shared" si="60"/>
        <v>0</v>
      </c>
      <c r="W330" s="5" t="e">
        <f t="shared" si="65"/>
        <v>#DIV/0!</v>
      </c>
      <c r="X330" s="1" t="e">
        <f t="shared" si="66"/>
        <v>#DIV/0!</v>
      </c>
      <c r="Z330" s="1" t="e">
        <f t="shared" si="61"/>
        <v>#DIV/0!</v>
      </c>
      <c r="AA330" s="1" t="e">
        <f t="shared" si="62"/>
        <v>#DIV/0!</v>
      </c>
      <c r="AB330" s="36">
        <f t="shared" si="69"/>
        <v>45239</v>
      </c>
      <c r="AC330" s="33">
        <f t="shared" si="70"/>
        <v>-16</v>
      </c>
      <c r="AD330" s="9">
        <f t="shared" si="71"/>
        <v>43</v>
      </c>
      <c r="AE330" s="9">
        <f>AE328+(0.4*AF330-0.06*(AG333+AG328))</f>
        <v>-1003.3</v>
      </c>
      <c r="AF330" s="1">
        <f>AE333-AE328</f>
        <v>-86</v>
      </c>
    </row>
    <row r="331" spans="1:33" ht="15" customHeight="1" x14ac:dyDescent="0.2">
      <c r="A331" s="3">
        <f t="shared" si="67"/>
        <v>45240</v>
      </c>
      <c r="B331" s="6">
        <f t="shared" si="68"/>
        <v>45240</v>
      </c>
      <c r="C331" s="46"/>
      <c r="D331" s="14"/>
      <c r="E331" s="14"/>
      <c r="F331" s="15"/>
      <c r="G331" s="8">
        <f>G328+0.01*(0.6*P330-0.06*(Q332+Q327))</f>
        <v>22.742800000000003</v>
      </c>
      <c r="H331" s="8">
        <f>H328+0.01*(0.6*M330-0.06*(N332+N327))</f>
        <v>3.4836</v>
      </c>
      <c r="I331" s="8">
        <f>I328+0.6*((I333-I328)-360*(I333-I328&gt;0))+(I328+0.6*((I333-I328)-360*(I333-I328&gt;0))&lt;0)*360</f>
        <v>192.63800000000001</v>
      </c>
      <c r="J331" s="9">
        <f>J328+0.6*(J333-J328)</f>
        <v>970.6</v>
      </c>
      <c r="K331" s="33">
        <v>-17</v>
      </c>
      <c r="L331" s="9">
        <v>6</v>
      </c>
      <c r="M331" s="29"/>
      <c r="P331" s="29"/>
      <c r="S331" s="51"/>
      <c r="T331" s="5">
        <f t="shared" si="63"/>
        <v>-13.183999999999997</v>
      </c>
      <c r="U331" s="5" t="b">
        <f t="shared" si="64"/>
        <v>0</v>
      </c>
      <c r="V331" s="5">
        <f t="shared" si="60"/>
        <v>0</v>
      </c>
      <c r="W331" s="5" t="e">
        <f t="shared" si="65"/>
        <v>#DIV/0!</v>
      </c>
      <c r="X331" s="1" t="e">
        <f t="shared" si="66"/>
        <v>#DIV/0!</v>
      </c>
      <c r="Z331" s="1" t="e">
        <f t="shared" si="61"/>
        <v>#DIV/0!</v>
      </c>
      <c r="AA331" s="1" t="e">
        <f t="shared" si="62"/>
        <v>#DIV/0!</v>
      </c>
      <c r="AB331" s="36">
        <f t="shared" si="69"/>
        <v>45240</v>
      </c>
      <c r="AC331" s="33">
        <f t="shared" si="70"/>
        <v>-17</v>
      </c>
      <c r="AD331" s="9">
        <f t="shared" si="71"/>
        <v>6</v>
      </c>
      <c r="AE331" s="9">
        <f>AE328+(0.6*AF330-0.06*(AG333+AG328))</f>
        <v>-1020.5</v>
      </c>
    </row>
    <row r="332" spans="1:33" ht="15" customHeight="1" x14ac:dyDescent="0.2">
      <c r="A332" s="3">
        <f t="shared" si="67"/>
        <v>45241</v>
      </c>
      <c r="B332" s="6">
        <f t="shared" si="68"/>
        <v>45241</v>
      </c>
      <c r="C332" s="46"/>
      <c r="D332" s="14"/>
      <c r="E332" s="14"/>
      <c r="F332" s="15"/>
      <c r="G332" s="8">
        <f>G328+0.01*(0.8*P330-0.04*(Q332+Q327))</f>
        <v>22.505200000000002</v>
      </c>
      <c r="H332" s="8">
        <f>H328+0.01*(0.8*M330-0.04*(N332+N327))</f>
        <v>3.3723999999999998</v>
      </c>
      <c r="I332" s="8">
        <f>I328+0.8*((I333-I328)-360*(I333-I328&gt;0))+(I328+0.8*((I333-I328)-360*(I333-I328&gt;0))&lt;0)*360</f>
        <v>179.45400000000001</v>
      </c>
      <c r="J332" s="9">
        <f>J328+0.8*(J333-J328)</f>
        <v>970.8</v>
      </c>
      <c r="K332" s="33">
        <v>-17</v>
      </c>
      <c r="L332" s="9">
        <v>17</v>
      </c>
      <c r="M332" s="29"/>
      <c r="N332" s="2">
        <f>M335-M330</f>
        <v>-2.9999999999999361</v>
      </c>
      <c r="P332" s="29"/>
      <c r="Q332" s="2">
        <f>P335-P330</f>
        <v>-19.000000000000142</v>
      </c>
      <c r="S332" s="51"/>
      <c r="T332" s="5">
        <f t="shared" si="63"/>
        <v>-13.183999999999997</v>
      </c>
      <c r="U332" s="5" t="b">
        <f t="shared" si="64"/>
        <v>0</v>
      </c>
      <c r="V332" s="5">
        <f t="shared" si="60"/>
        <v>0</v>
      </c>
      <c r="W332" s="5" t="e">
        <f t="shared" si="65"/>
        <v>#DIV/0!</v>
      </c>
      <c r="X332" s="1" t="e">
        <f t="shared" si="66"/>
        <v>#DIV/0!</v>
      </c>
      <c r="Z332" s="1" t="e">
        <f t="shared" si="61"/>
        <v>#DIV/0!</v>
      </c>
      <c r="AA332" s="1" t="e">
        <f t="shared" si="62"/>
        <v>#DIV/0!</v>
      </c>
      <c r="AB332" s="36">
        <f t="shared" si="69"/>
        <v>45241</v>
      </c>
      <c r="AC332" s="33">
        <f t="shared" si="70"/>
        <v>-17</v>
      </c>
      <c r="AD332" s="9">
        <f t="shared" si="71"/>
        <v>17</v>
      </c>
      <c r="AE332" s="9">
        <f>AE328+(0.8*AF330-0.04*(AG333+AG328))</f>
        <v>-1037.4000000000001</v>
      </c>
    </row>
    <row r="333" spans="1:33" ht="15" customHeight="1" x14ac:dyDescent="0.2">
      <c r="A333" s="18">
        <f t="shared" si="67"/>
        <v>45242</v>
      </c>
      <c r="B333" s="6">
        <f t="shared" si="68"/>
        <v>45242</v>
      </c>
      <c r="C333" s="46"/>
      <c r="D333" s="14"/>
      <c r="E333" s="14"/>
      <c r="F333" s="15"/>
      <c r="G333" s="8">
        <v>22.26</v>
      </c>
      <c r="H333" s="8">
        <v>3.26</v>
      </c>
      <c r="I333" s="8">
        <v>166.27</v>
      </c>
      <c r="J333" s="9">
        <v>971</v>
      </c>
      <c r="K333" s="33">
        <v>-17</v>
      </c>
      <c r="L333" s="9">
        <v>34</v>
      </c>
      <c r="M333" s="29"/>
      <c r="P333" s="29"/>
      <c r="S333" s="51"/>
      <c r="T333" s="5">
        <f t="shared" si="63"/>
        <v>-13.183999999999997</v>
      </c>
      <c r="U333" s="5" t="b">
        <f t="shared" si="64"/>
        <v>0</v>
      </c>
      <c r="V333" s="5">
        <f t="shared" si="60"/>
        <v>0</v>
      </c>
      <c r="W333" s="5" t="e">
        <f t="shared" si="65"/>
        <v>#DIV/0!</v>
      </c>
      <c r="X333" s="1" t="e">
        <f t="shared" si="66"/>
        <v>#DIV/0!</v>
      </c>
      <c r="Z333" s="1" t="e">
        <f t="shared" si="61"/>
        <v>#DIV/0!</v>
      </c>
      <c r="AA333" s="1" t="e">
        <f t="shared" si="62"/>
        <v>#DIV/0!</v>
      </c>
      <c r="AB333" s="36">
        <f t="shared" si="69"/>
        <v>45242</v>
      </c>
      <c r="AC333" s="33">
        <f t="shared" si="70"/>
        <v>-17</v>
      </c>
      <c r="AD333" s="9">
        <f t="shared" si="71"/>
        <v>34</v>
      </c>
      <c r="AE333" s="1">
        <f>SIGN(AC333)*(ABS(AC333)*60+AD333)+(AC333=0)*AD333</f>
        <v>-1054</v>
      </c>
      <c r="AG333" s="1">
        <f>AF335-AF330</f>
        <v>8</v>
      </c>
    </row>
    <row r="334" spans="1:33" ht="15" customHeight="1" x14ac:dyDescent="0.2">
      <c r="A334" s="3">
        <f t="shared" si="67"/>
        <v>45243</v>
      </c>
      <c r="B334" s="6">
        <f t="shared" si="68"/>
        <v>45243</v>
      </c>
      <c r="C334" s="46"/>
      <c r="D334" s="14"/>
      <c r="E334" s="14"/>
      <c r="F334" s="15"/>
      <c r="G334" s="8">
        <f>G333+0.01*(0.2*P335-0.04*(Q337+Q332))</f>
        <v>22.007200000000001</v>
      </c>
      <c r="H334" s="8">
        <f>H333+0.01*(0.2*M335-0.04*(N337+N332))</f>
        <v>3.1463999999999999</v>
      </c>
      <c r="I334" s="8">
        <f>I333+0.2*((I338-I333)-360*(I338-I333&gt;0))+(I333+0.2*((I338-I333)-360*(I338-I333&gt;0))&lt;0)*360</f>
        <v>153.08800000000002</v>
      </c>
      <c r="J334" s="9">
        <f>J333+0.2*(J338-J333)</f>
        <v>971.2</v>
      </c>
      <c r="K334" s="33">
        <v>-17</v>
      </c>
      <c r="L334" s="9">
        <v>50</v>
      </c>
      <c r="M334" s="29"/>
      <c r="O334" s="2">
        <f>N337-N332</f>
        <v>-1.2789769243681803E-13</v>
      </c>
      <c r="P334" s="29"/>
      <c r="R334" s="2">
        <f>Q337-Q332</f>
        <v>2.8421709430404007E-14</v>
      </c>
      <c r="S334" s="51"/>
      <c r="T334" s="5">
        <f t="shared" si="63"/>
        <v>-13.181999999999988</v>
      </c>
      <c r="U334" s="5" t="b">
        <f t="shared" si="64"/>
        <v>0</v>
      </c>
      <c r="V334" s="5">
        <f t="shared" si="60"/>
        <v>0</v>
      </c>
      <c r="W334" s="5" t="e">
        <f t="shared" si="65"/>
        <v>#DIV/0!</v>
      </c>
      <c r="X334" s="1" t="e">
        <f t="shared" si="66"/>
        <v>#DIV/0!</v>
      </c>
      <c r="Z334" s="1" t="e">
        <f t="shared" si="61"/>
        <v>#DIV/0!</v>
      </c>
      <c r="AA334" s="1" t="e">
        <f t="shared" si="62"/>
        <v>#DIV/0!</v>
      </c>
      <c r="AB334" s="36">
        <f t="shared" si="69"/>
        <v>45243</v>
      </c>
      <c r="AC334" s="33">
        <f t="shared" si="70"/>
        <v>-17</v>
      </c>
      <c r="AD334" s="39">
        <f t="shared" si="71"/>
        <v>50</v>
      </c>
      <c r="AE334" s="9">
        <f>AE333+(0.2*AF335-0.04*(AG338+AG333))</f>
        <v>-1070.28</v>
      </c>
    </row>
    <row r="335" spans="1:33" ht="15" customHeight="1" x14ac:dyDescent="0.2">
      <c r="A335" s="3">
        <f t="shared" si="67"/>
        <v>45244</v>
      </c>
      <c r="B335" s="6">
        <f t="shared" si="68"/>
        <v>45244</v>
      </c>
      <c r="C335" s="46"/>
      <c r="D335" s="14"/>
      <c r="E335" s="14"/>
      <c r="F335" s="15"/>
      <c r="G335" s="8">
        <f>G333+0.01*(0.4*P335-0.06*(Q337+Q332))</f>
        <v>21.7468</v>
      </c>
      <c r="H335" s="8">
        <f>H333+0.01*(0.4*M335-0.06*(N337+N332))</f>
        <v>3.0316000000000001</v>
      </c>
      <c r="I335" s="8">
        <f>I333+0.4*((I338-I333)-360*(I338-I333&gt;0))+(I333+0.4*((I338-I333)-360*(I338-I333&gt;0))&lt;0)*360</f>
        <v>139.90600000000001</v>
      </c>
      <c r="J335" s="9">
        <f>J333+0.4*(J338-J333)</f>
        <v>971.4</v>
      </c>
      <c r="K335" s="33">
        <v>-18</v>
      </c>
      <c r="L335" s="9">
        <v>6</v>
      </c>
      <c r="M335" s="29">
        <f>(H338-H333)*100</f>
        <v>-57.999999999999964</v>
      </c>
      <c r="P335" s="29">
        <f>100*(G338-G333)</f>
        <v>-134</v>
      </c>
      <c r="S335" s="50">
        <f>((I338-I333)*100-36000*(I338-I333&gt;0))</f>
        <v>-6591.0000000000009</v>
      </c>
      <c r="T335" s="5">
        <f t="shared" si="63"/>
        <v>-13.182000000000016</v>
      </c>
      <c r="U335" s="5" t="b">
        <f t="shared" si="64"/>
        <v>0</v>
      </c>
      <c r="V335" s="5">
        <f t="shared" si="60"/>
        <v>0</v>
      </c>
      <c r="W335" s="5" t="e">
        <f t="shared" si="65"/>
        <v>#DIV/0!</v>
      </c>
      <c r="X335" s="1" t="e">
        <f t="shared" si="66"/>
        <v>#DIV/0!</v>
      </c>
      <c r="Z335" s="1" t="e">
        <f t="shared" si="61"/>
        <v>#DIV/0!</v>
      </c>
      <c r="AA335" s="1" t="e">
        <f t="shared" si="62"/>
        <v>#DIV/0!</v>
      </c>
      <c r="AB335" s="36">
        <f t="shared" si="69"/>
        <v>45244</v>
      </c>
      <c r="AC335" s="33">
        <f t="shared" si="70"/>
        <v>-18</v>
      </c>
      <c r="AD335" s="9">
        <f t="shared" si="71"/>
        <v>6</v>
      </c>
      <c r="AE335" s="9">
        <f>AE333+(0.4*AF335-0.06*(AG338+AG333))</f>
        <v>-1086.22</v>
      </c>
      <c r="AF335" s="1">
        <f>AE338-AE333</f>
        <v>-78</v>
      </c>
    </row>
    <row r="336" spans="1:33" ht="15" customHeight="1" x14ac:dyDescent="0.2">
      <c r="A336" s="3">
        <f t="shared" si="67"/>
        <v>45245</v>
      </c>
      <c r="B336" s="6">
        <f t="shared" si="68"/>
        <v>45245</v>
      </c>
      <c r="C336" s="46"/>
      <c r="D336" s="14"/>
      <c r="E336" s="14"/>
      <c r="F336" s="15"/>
      <c r="G336" s="8">
        <f>G333+0.01*(0.6*P335-0.06*(Q337+Q332))</f>
        <v>21.478800000000003</v>
      </c>
      <c r="H336" s="8">
        <f>H333+0.01*(0.6*M335-0.06*(N337+N332))</f>
        <v>2.9156</v>
      </c>
      <c r="I336" s="8">
        <f>I333+0.6*((I338-I333)-360*(I338-I333&gt;0))+(I333+0.6*((I338-I333)-360*(I338-I333&gt;0))&lt;0)*360</f>
        <v>126.724</v>
      </c>
      <c r="J336" s="9">
        <f>J333+0.6*(J338-J333)</f>
        <v>971.6</v>
      </c>
      <c r="K336" s="33">
        <v>-18</v>
      </c>
      <c r="L336" s="9">
        <v>21</v>
      </c>
      <c r="M336" s="29"/>
      <c r="P336" s="29"/>
      <c r="S336" s="51"/>
      <c r="T336" s="5">
        <f t="shared" si="63"/>
        <v>-13.182000000000002</v>
      </c>
      <c r="U336" s="5" t="b">
        <f t="shared" si="64"/>
        <v>0</v>
      </c>
      <c r="V336" s="5">
        <f t="shared" si="60"/>
        <v>0</v>
      </c>
      <c r="W336" s="5" t="e">
        <f t="shared" si="65"/>
        <v>#DIV/0!</v>
      </c>
      <c r="X336" s="1" t="e">
        <f t="shared" si="66"/>
        <v>#DIV/0!</v>
      </c>
      <c r="Z336" s="1" t="e">
        <f t="shared" si="61"/>
        <v>#DIV/0!</v>
      </c>
      <c r="AA336" s="1" t="e">
        <f t="shared" si="62"/>
        <v>#DIV/0!</v>
      </c>
      <c r="AB336" s="36">
        <f t="shared" si="69"/>
        <v>45245</v>
      </c>
      <c r="AC336" s="33">
        <f t="shared" si="70"/>
        <v>-18</v>
      </c>
      <c r="AD336" s="9">
        <f t="shared" si="71"/>
        <v>21</v>
      </c>
      <c r="AE336" s="9">
        <f>AE333+(0.6*AF335-0.06*(AG338+AG333))</f>
        <v>-1101.82</v>
      </c>
    </row>
    <row r="337" spans="1:33" ht="15" customHeight="1" x14ac:dyDescent="0.2">
      <c r="A337" s="3">
        <f t="shared" si="67"/>
        <v>45246</v>
      </c>
      <c r="B337" s="6">
        <f t="shared" si="68"/>
        <v>45246</v>
      </c>
      <c r="C337" s="46"/>
      <c r="D337" s="14"/>
      <c r="E337" s="14"/>
      <c r="F337" s="15"/>
      <c r="G337" s="8">
        <f>G333+0.01*(0.8*P335-0.04*(Q337+Q332))</f>
        <v>21.203200000000002</v>
      </c>
      <c r="H337" s="8">
        <f>H333+0.01*(0.8*M335-0.04*(N337+N332))</f>
        <v>2.7984</v>
      </c>
      <c r="I337" s="8">
        <f>I333+0.8*((I338-I333)-360*(I338-I333&gt;0))+(I333+0.8*((I338-I333)-360*(I338-I333&gt;0))&lt;0)*360</f>
        <v>113.542</v>
      </c>
      <c r="J337" s="9">
        <f>J333+0.8*(J338-J333)</f>
        <v>971.8</v>
      </c>
      <c r="K337" s="33">
        <v>-18</v>
      </c>
      <c r="L337" s="9">
        <v>37</v>
      </c>
      <c r="M337" s="29"/>
      <c r="N337" s="2">
        <f>M340-M335</f>
        <v>-3.0000000000000639</v>
      </c>
      <c r="P337" s="29"/>
      <c r="Q337" s="2">
        <f>P340-P335</f>
        <v>-19.000000000000114</v>
      </c>
      <c r="S337" s="51"/>
      <c r="T337" s="5">
        <f t="shared" si="63"/>
        <v>-13.182000000000002</v>
      </c>
      <c r="U337" s="5" t="b">
        <f t="shared" si="64"/>
        <v>0</v>
      </c>
      <c r="V337" s="5">
        <f t="shared" si="60"/>
        <v>0</v>
      </c>
      <c r="W337" s="5" t="e">
        <f t="shared" si="65"/>
        <v>#DIV/0!</v>
      </c>
      <c r="X337" s="1" t="e">
        <f t="shared" si="66"/>
        <v>#DIV/0!</v>
      </c>
      <c r="Z337" s="1" t="e">
        <f t="shared" si="61"/>
        <v>#DIV/0!</v>
      </c>
      <c r="AA337" s="1" t="e">
        <f t="shared" si="62"/>
        <v>#DIV/0!</v>
      </c>
      <c r="AB337" s="36">
        <f t="shared" si="69"/>
        <v>45246</v>
      </c>
      <c r="AC337" s="33">
        <f t="shared" si="70"/>
        <v>-18</v>
      </c>
      <c r="AD337" s="9">
        <f t="shared" si="71"/>
        <v>37</v>
      </c>
      <c r="AE337" s="9">
        <f>AE333+(0.8*AF335-0.04*(AG338+AG333))</f>
        <v>-1117.08</v>
      </c>
    </row>
    <row r="338" spans="1:33" ht="15" customHeight="1" x14ac:dyDescent="0.2">
      <c r="A338" s="18">
        <f t="shared" si="67"/>
        <v>45247</v>
      </c>
      <c r="B338" s="6">
        <f t="shared" si="68"/>
        <v>45247</v>
      </c>
      <c r="C338" s="46"/>
      <c r="D338" s="14"/>
      <c r="E338" s="14"/>
      <c r="F338" s="15"/>
      <c r="G338" s="8">
        <v>20.92</v>
      </c>
      <c r="H338" s="8">
        <v>2.68</v>
      </c>
      <c r="I338" s="8">
        <v>100.36</v>
      </c>
      <c r="J338" s="9">
        <v>972</v>
      </c>
      <c r="K338" s="33">
        <v>-18</v>
      </c>
      <c r="L338" s="9">
        <v>52</v>
      </c>
      <c r="M338" s="29"/>
      <c r="P338" s="29"/>
      <c r="S338" s="51"/>
      <c r="T338" s="5">
        <f t="shared" si="63"/>
        <v>-13.182000000000002</v>
      </c>
      <c r="U338" s="5" t="b">
        <f t="shared" si="64"/>
        <v>0</v>
      </c>
      <c r="V338" s="5">
        <f t="shared" si="60"/>
        <v>0</v>
      </c>
      <c r="W338" s="5" t="e">
        <f t="shared" si="65"/>
        <v>#DIV/0!</v>
      </c>
      <c r="X338" s="1" t="e">
        <f t="shared" si="66"/>
        <v>#DIV/0!</v>
      </c>
      <c r="Z338" s="1" t="e">
        <f t="shared" si="61"/>
        <v>#DIV/0!</v>
      </c>
      <c r="AA338" s="1" t="e">
        <f t="shared" si="62"/>
        <v>#DIV/0!</v>
      </c>
      <c r="AB338" s="36">
        <f t="shared" si="69"/>
        <v>45247</v>
      </c>
      <c r="AC338" s="33">
        <f t="shared" si="70"/>
        <v>-18</v>
      </c>
      <c r="AD338" s="9">
        <f t="shared" si="71"/>
        <v>52</v>
      </c>
      <c r="AE338" s="1">
        <f>SIGN(AC338)*(ABS(AC338)*60+AD338)+(AC338=0)*AD338</f>
        <v>-1132</v>
      </c>
      <c r="AG338" s="1">
        <f>AF340-AF335</f>
        <v>9</v>
      </c>
    </row>
    <row r="339" spans="1:33" ht="15" customHeight="1" x14ac:dyDescent="0.2">
      <c r="A339" s="3">
        <f t="shared" si="67"/>
        <v>45248</v>
      </c>
      <c r="B339" s="6">
        <f t="shared" si="68"/>
        <v>45248</v>
      </c>
      <c r="C339" s="46"/>
      <c r="D339" s="14"/>
      <c r="E339" s="14"/>
      <c r="F339" s="15"/>
      <c r="G339" s="8">
        <f>G338+0.01*(0.2*P340-0.04*(Q342+Q337))</f>
        <v>20.628400000000003</v>
      </c>
      <c r="H339" s="8">
        <f>H338+0.01*(0.2*M340-0.04*(N342+N337))</f>
        <v>2.5592000000000001</v>
      </c>
      <c r="I339" s="8">
        <f>I338+0.2*((I343-I338)-360*(I343-I338&gt;0))+(I338+0.2*((I343-I338)-360*(I343-I338&gt;0))&lt;0)*360</f>
        <v>87.177999999999997</v>
      </c>
      <c r="J339" s="9">
        <f>J338+0.2*(J343-J338)</f>
        <v>972.2</v>
      </c>
      <c r="K339" s="33">
        <v>-18</v>
      </c>
      <c r="L339" s="9">
        <v>6</v>
      </c>
      <c r="M339" s="29"/>
      <c r="O339" s="2">
        <f>N342-N337</f>
        <v>3.0000000000000639</v>
      </c>
      <c r="P339" s="29"/>
      <c r="R339" s="2">
        <f>Q342-Q337</f>
        <v>2.0000000000002842</v>
      </c>
      <c r="S339" s="51"/>
      <c r="T339" s="5">
        <f t="shared" si="63"/>
        <v>-13.182000000000002</v>
      </c>
      <c r="U339" s="5" t="b">
        <f t="shared" si="64"/>
        <v>0</v>
      </c>
      <c r="V339" s="5">
        <f t="shared" si="60"/>
        <v>0</v>
      </c>
      <c r="W339" s="5" t="e">
        <f t="shared" si="65"/>
        <v>#DIV/0!</v>
      </c>
      <c r="X339" s="1" t="e">
        <f t="shared" si="66"/>
        <v>#DIV/0!</v>
      </c>
      <c r="Z339" s="1" t="e">
        <f t="shared" si="61"/>
        <v>#DIV/0!</v>
      </c>
      <c r="AA339" s="1" t="e">
        <f t="shared" si="62"/>
        <v>#DIV/0!</v>
      </c>
      <c r="AB339" s="36">
        <f t="shared" si="69"/>
        <v>45248</v>
      </c>
      <c r="AC339" s="33">
        <f t="shared" si="70"/>
        <v>-18</v>
      </c>
      <c r="AD339" s="39">
        <f t="shared" si="71"/>
        <v>6</v>
      </c>
      <c r="AE339" s="9">
        <f>AE338+(0.2*AF340-0.04*(AG343+AG338))</f>
        <v>-1146.48</v>
      </c>
    </row>
    <row r="340" spans="1:33" ht="15" customHeight="1" x14ac:dyDescent="0.2">
      <c r="A340" s="3">
        <f t="shared" si="67"/>
        <v>45249</v>
      </c>
      <c r="B340" s="6">
        <f t="shared" si="68"/>
        <v>45249</v>
      </c>
      <c r="C340" s="47"/>
      <c r="D340" s="14"/>
      <c r="E340" s="14"/>
      <c r="F340" s="15"/>
      <c r="G340" s="8">
        <f>G338+0.01*(0.4*P340-0.06*(Q342+Q337))</f>
        <v>20.329600000000003</v>
      </c>
      <c r="H340" s="8">
        <f>H338+0.01*(0.4*M340-0.06*(N342+N337))</f>
        <v>2.4378000000000002</v>
      </c>
      <c r="I340" s="8">
        <f>I338+0.4*((I343-I338)-360*(I343-I338&gt;0))+(I338+0.4*((I343-I338)-360*(I343-I338&gt;0))&lt;0)*360</f>
        <v>73.995999999999995</v>
      </c>
      <c r="J340" s="9">
        <f>J338+0.4*(J343-J338)</f>
        <v>972.4</v>
      </c>
      <c r="K340" s="33">
        <v>-19</v>
      </c>
      <c r="L340" s="9">
        <v>21</v>
      </c>
      <c r="M340" s="29">
        <f>(H343-H338)*100</f>
        <v>-61.000000000000028</v>
      </c>
      <c r="P340" s="29">
        <f>100*(G343-G338)</f>
        <v>-153.00000000000011</v>
      </c>
      <c r="S340" s="50">
        <f>((I343-I338)*100-36000*(I343-I338&gt;0))</f>
        <v>-6591</v>
      </c>
      <c r="T340" s="5">
        <f t="shared" si="63"/>
        <v>-13.182000000000002</v>
      </c>
      <c r="U340" s="5" t="b">
        <f t="shared" si="64"/>
        <v>0</v>
      </c>
      <c r="V340" s="5">
        <f t="shared" si="60"/>
        <v>0</v>
      </c>
      <c r="W340" s="5" t="e">
        <f t="shared" si="65"/>
        <v>#DIV/0!</v>
      </c>
      <c r="X340" s="1" t="e">
        <f t="shared" si="66"/>
        <v>#DIV/0!</v>
      </c>
      <c r="Z340" s="1" t="e">
        <f t="shared" si="61"/>
        <v>#DIV/0!</v>
      </c>
      <c r="AA340" s="1" t="e">
        <f t="shared" si="62"/>
        <v>#DIV/0!</v>
      </c>
      <c r="AB340" s="36">
        <f t="shared" si="69"/>
        <v>45249</v>
      </c>
      <c r="AC340" s="33">
        <f t="shared" si="70"/>
        <v>-19</v>
      </c>
      <c r="AD340" s="9">
        <f t="shared" si="71"/>
        <v>21</v>
      </c>
      <c r="AE340" s="9">
        <f>AE338+(0.4*AF340-0.06*(AG343+AG338))</f>
        <v>-1160.6199999999999</v>
      </c>
      <c r="AF340" s="1">
        <f>AE343-AE338</f>
        <v>-69</v>
      </c>
    </row>
    <row r="341" spans="1:33" ht="15" customHeight="1" x14ac:dyDescent="0.2">
      <c r="A341" s="3">
        <f t="shared" si="67"/>
        <v>45250</v>
      </c>
      <c r="B341" s="6">
        <f t="shared" si="68"/>
        <v>45250</v>
      </c>
      <c r="C341" s="46"/>
      <c r="D341" s="14"/>
      <c r="E341" s="14"/>
      <c r="F341" s="15"/>
      <c r="G341" s="8">
        <f>G338+0.01*(0.6*P340-0.06*(Q342+Q337))</f>
        <v>20.023600000000002</v>
      </c>
      <c r="H341" s="8">
        <f>H338+0.01*(0.6*M340-0.06*(N342+N337))</f>
        <v>2.3158000000000003</v>
      </c>
      <c r="I341" s="8">
        <f>I338+0.6*((I343-I338)-360*(I343-I338&gt;0))+(I338+0.6*((I343-I338)-360*(I343-I338&gt;0))&lt;0)*360</f>
        <v>60.814</v>
      </c>
      <c r="J341" s="9">
        <f>J338+0.6*(J343-J338)</f>
        <v>972.6</v>
      </c>
      <c r="K341" s="33">
        <v>-19</v>
      </c>
      <c r="L341" s="9">
        <v>35</v>
      </c>
      <c r="M341" s="29"/>
      <c r="P341" s="29"/>
      <c r="S341" s="51"/>
      <c r="T341" s="5">
        <f t="shared" si="63"/>
        <v>-13.181999999999995</v>
      </c>
      <c r="U341" s="5" t="b">
        <f t="shared" si="64"/>
        <v>0</v>
      </c>
      <c r="V341" s="5">
        <f t="shared" si="60"/>
        <v>0</v>
      </c>
      <c r="W341" s="5" t="e">
        <f t="shared" si="65"/>
        <v>#DIV/0!</v>
      </c>
      <c r="X341" s="1" t="e">
        <f t="shared" si="66"/>
        <v>#DIV/0!</v>
      </c>
      <c r="Z341" s="1" t="e">
        <f t="shared" si="61"/>
        <v>#DIV/0!</v>
      </c>
      <c r="AA341" s="1" t="e">
        <f t="shared" si="62"/>
        <v>#DIV/0!</v>
      </c>
      <c r="AB341" s="36">
        <f t="shared" si="69"/>
        <v>45250</v>
      </c>
      <c r="AC341" s="33">
        <f t="shared" si="70"/>
        <v>-19</v>
      </c>
      <c r="AD341" s="39">
        <f t="shared" si="71"/>
        <v>35</v>
      </c>
      <c r="AE341" s="9">
        <f>AE338+(0.6*AF340-0.06*(AG343+AG338))</f>
        <v>-1174.42</v>
      </c>
    </row>
    <row r="342" spans="1:33" ht="15" customHeight="1" x14ac:dyDescent="0.2">
      <c r="A342" s="3">
        <f t="shared" si="67"/>
        <v>45251</v>
      </c>
      <c r="B342" s="6">
        <f t="shared" si="68"/>
        <v>45251</v>
      </c>
      <c r="C342" s="46"/>
      <c r="D342" s="14"/>
      <c r="E342" s="14"/>
      <c r="F342" s="15"/>
      <c r="G342" s="8">
        <f>G338+0.01*(0.8*P340-0.04*(Q342+Q337))</f>
        <v>19.7104</v>
      </c>
      <c r="H342" s="8">
        <f>H338+0.01*(0.8*M340-0.04*(N342+N337))</f>
        <v>2.1932</v>
      </c>
      <c r="I342" s="8">
        <f>I338+0.8*((I343-I338)-360*(I343-I338&gt;0))+(I338+0.8*((I343-I338)-360*(I343-I338&gt;0))&lt;0)*360</f>
        <v>47.631999999999998</v>
      </c>
      <c r="J342" s="9">
        <f>J338+0.8*(J343-J338)</f>
        <v>972.8</v>
      </c>
      <c r="K342" s="33">
        <v>-19</v>
      </c>
      <c r="L342" s="9">
        <v>48</v>
      </c>
      <c r="M342" s="29"/>
      <c r="N342" s="2">
        <f>M345-M340</f>
        <v>0</v>
      </c>
      <c r="P342" s="29"/>
      <c r="Q342" s="2">
        <f>P345-P340</f>
        <v>-16.999999999999829</v>
      </c>
      <c r="S342" s="51"/>
      <c r="T342" s="5">
        <f t="shared" si="63"/>
        <v>-13.182000000000002</v>
      </c>
      <c r="U342" s="5" t="b">
        <f t="shared" si="64"/>
        <v>0</v>
      </c>
      <c r="V342" s="5">
        <f t="shared" si="60"/>
        <v>0</v>
      </c>
      <c r="W342" s="5" t="e">
        <f t="shared" si="65"/>
        <v>#DIV/0!</v>
      </c>
      <c r="X342" s="1" t="e">
        <f t="shared" si="66"/>
        <v>#DIV/0!</v>
      </c>
      <c r="Z342" s="1" t="e">
        <f t="shared" si="61"/>
        <v>#DIV/0!</v>
      </c>
      <c r="AA342" s="1" t="e">
        <f t="shared" si="62"/>
        <v>#DIV/0!</v>
      </c>
      <c r="AB342" s="36">
        <f t="shared" si="69"/>
        <v>45251</v>
      </c>
      <c r="AC342" s="33">
        <f t="shared" si="70"/>
        <v>-19</v>
      </c>
      <c r="AD342" s="9">
        <f t="shared" si="71"/>
        <v>48</v>
      </c>
      <c r="AE342" s="9">
        <f>AE338+(0.8*AF340-0.04*(AG343+AG338))</f>
        <v>-1187.8800000000001</v>
      </c>
    </row>
    <row r="343" spans="1:33" ht="15" customHeight="1" x14ac:dyDescent="0.2">
      <c r="A343" s="18">
        <f t="shared" si="67"/>
        <v>45252</v>
      </c>
      <c r="B343" s="6">
        <f t="shared" si="68"/>
        <v>45252</v>
      </c>
      <c r="C343" s="46"/>
      <c r="D343" s="14"/>
      <c r="E343" s="14"/>
      <c r="F343" s="15"/>
      <c r="G343" s="8">
        <v>19.39</v>
      </c>
      <c r="H343" s="8">
        <v>2.0699999999999998</v>
      </c>
      <c r="I343" s="8">
        <v>34.450000000000003</v>
      </c>
      <c r="J343" s="9">
        <v>973</v>
      </c>
      <c r="K343" s="33">
        <v>-20</v>
      </c>
      <c r="L343" s="9">
        <v>1</v>
      </c>
      <c r="M343" s="29"/>
      <c r="P343" s="29"/>
      <c r="S343" s="51"/>
      <c r="T343" s="5">
        <f t="shared" si="63"/>
        <v>-13.181999999999995</v>
      </c>
      <c r="U343" s="5" t="b">
        <f t="shared" si="64"/>
        <v>0</v>
      </c>
      <c r="V343" s="5">
        <f t="shared" ref="V343:V387" si="72">(U343=TRUE)*(T343-360)</f>
        <v>0</v>
      </c>
      <c r="W343" s="5" t="e">
        <f t="shared" si="65"/>
        <v>#DIV/0!</v>
      </c>
      <c r="X343" s="1" t="e">
        <f t="shared" si="66"/>
        <v>#DIV/0!</v>
      </c>
      <c r="Z343" s="1" t="e">
        <f t="shared" ref="Z343:Z387" si="73">INT(X343)</f>
        <v>#DIV/0!</v>
      </c>
      <c r="AA343" s="1" t="e">
        <f t="shared" ref="AA343:AA387" si="74">INT((X343-Z343)*60+0.5)</f>
        <v>#DIV/0!</v>
      </c>
      <c r="AB343" s="36">
        <f t="shared" si="69"/>
        <v>45252</v>
      </c>
      <c r="AC343" s="33">
        <f t="shared" si="70"/>
        <v>-20</v>
      </c>
      <c r="AD343" s="9">
        <f t="shared" si="71"/>
        <v>1</v>
      </c>
      <c r="AE343" s="1">
        <f>SIGN(AC343)*(ABS(AC343)*60+AD343)+(AC343=0)*AD343</f>
        <v>-1201</v>
      </c>
      <c r="AG343" s="1">
        <f>AF345-AF340</f>
        <v>8</v>
      </c>
    </row>
    <row r="344" spans="1:33" ht="15" customHeight="1" x14ac:dyDescent="0.2">
      <c r="A344" s="3">
        <f t="shared" si="67"/>
        <v>45253</v>
      </c>
      <c r="B344" s="6">
        <f t="shared" si="68"/>
        <v>45253</v>
      </c>
      <c r="C344" s="46"/>
      <c r="D344" s="14"/>
      <c r="E344" s="14"/>
      <c r="F344" s="15"/>
      <c r="G344" s="8">
        <f>G343+0.01*(0.2*P345-0.04*(Q347+Q342))</f>
        <v>19.063200000000002</v>
      </c>
      <c r="H344" s="8">
        <f>H343+0.01*(0.2*M345-0.04*(N347+N342))</f>
        <v>1.9491999999999998</v>
      </c>
      <c r="I344" s="8">
        <f>I343+0.2*((I348-I343)-360*(I348-I343&gt;0))+(I343+0.2*((I348-I343)-360*(I348-I343&gt;0))&lt;0)*360</f>
        <v>21.268000000000008</v>
      </c>
      <c r="J344" s="9">
        <f>J343+0.2*(J348-J343)</f>
        <v>973.2</v>
      </c>
      <c r="K344" s="33">
        <v>-20</v>
      </c>
      <c r="L344" s="9">
        <v>14</v>
      </c>
      <c r="M344" s="29"/>
      <c r="O344" s="2">
        <f>N347-N342</f>
        <v>-3.0000000000000142</v>
      </c>
      <c r="P344" s="29"/>
      <c r="R344" s="2">
        <f>Q347-Q342</f>
        <v>0.99999999999965894</v>
      </c>
      <c r="S344" s="51"/>
      <c r="T344" s="5">
        <f t="shared" si="63"/>
        <v>-13.181999999999995</v>
      </c>
      <c r="U344" s="5" t="b">
        <f t="shared" si="64"/>
        <v>0</v>
      </c>
      <c r="V344" s="5">
        <f t="shared" si="72"/>
        <v>0</v>
      </c>
      <c r="W344" s="5" t="e">
        <f t="shared" si="65"/>
        <v>#DIV/0!</v>
      </c>
      <c r="X344" s="1" t="e">
        <f t="shared" si="66"/>
        <v>#DIV/0!</v>
      </c>
      <c r="Z344" s="1" t="e">
        <f t="shared" si="73"/>
        <v>#DIV/0!</v>
      </c>
      <c r="AA344" s="1" t="e">
        <f t="shared" si="74"/>
        <v>#DIV/0!</v>
      </c>
      <c r="AB344" s="36">
        <f t="shared" si="69"/>
        <v>45253</v>
      </c>
      <c r="AC344" s="33">
        <f t="shared" si="70"/>
        <v>-20</v>
      </c>
      <c r="AD344" s="9">
        <f t="shared" si="71"/>
        <v>14</v>
      </c>
      <c r="AE344" s="9">
        <f>AE343+(0.2*AF345-0.04*(AG348+AG343))</f>
        <v>-1213.92</v>
      </c>
    </row>
    <row r="345" spans="1:33" ht="15" customHeight="1" x14ac:dyDescent="0.2">
      <c r="A345" s="3">
        <f t="shared" si="67"/>
        <v>45254</v>
      </c>
      <c r="B345" s="6">
        <f t="shared" si="68"/>
        <v>45254</v>
      </c>
      <c r="C345" s="46">
        <v>2278</v>
      </c>
      <c r="D345" s="14"/>
      <c r="E345" s="14"/>
      <c r="F345" s="15"/>
      <c r="G345" s="8">
        <f>G343+0.01*(0.4*P345-0.06*(Q347+Q342))</f>
        <v>18.729800000000001</v>
      </c>
      <c r="H345" s="8">
        <f>H343+0.01*(0.4*M345-0.06*(N347+N342))</f>
        <v>1.8277999999999999</v>
      </c>
      <c r="I345" s="8">
        <f>I343+0.4*((I348-I343)-360*(I348-I343&gt;0))+(I343+0.4*((I348-I343)-360*(I348-I343&gt;0))&lt;0)*360</f>
        <v>8.0860000000000127</v>
      </c>
      <c r="J345" s="9">
        <f>J343+0.4*(J348-J343)</f>
        <v>973.4</v>
      </c>
      <c r="K345" s="33">
        <v>-20</v>
      </c>
      <c r="L345" s="9">
        <v>27</v>
      </c>
      <c r="M345" s="29">
        <f>(H348-H343)*100</f>
        <v>-60.999999999999986</v>
      </c>
      <c r="P345" s="29">
        <f>100*(G348-G343)</f>
        <v>-169.99999999999994</v>
      </c>
      <c r="S345" s="37">
        <f>((I348-I343)*100-36000*(I348-I343&gt;0))</f>
        <v>-6590.9999999999964</v>
      </c>
      <c r="T345" s="5">
        <f t="shared" si="63"/>
        <v>-13.181999999999995</v>
      </c>
      <c r="U345" s="5" t="b">
        <f t="shared" si="64"/>
        <v>0</v>
      </c>
      <c r="V345" s="5">
        <f t="shared" si="72"/>
        <v>0</v>
      </c>
      <c r="W345" s="5" t="e">
        <f t="shared" si="65"/>
        <v>#DIV/0!</v>
      </c>
      <c r="X345" s="1" t="e">
        <f t="shared" si="66"/>
        <v>#DIV/0!</v>
      </c>
      <c r="Y345" s="1">
        <v>2278</v>
      </c>
      <c r="Z345" s="1" t="e">
        <f t="shared" si="73"/>
        <v>#DIV/0!</v>
      </c>
      <c r="AA345" s="1" t="e">
        <f t="shared" si="74"/>
        <v>#DIV/0!</v>
      </c>
      <c r="AB345" s="36">
        <f t="shared" si="69"/>
        <v>45254</v>
      </c>
      <c r="AC345" s="33">
        <f t="shared" si="70"/>
        <v>-20</v>
      </c>
      <c r="AD345" s="9">
        <f t="shared" si="71"/>
        <v>27</v>
      </c>
      <c r="AE345" s="9">
        <f>AE343+(0.4*AF345-0.06*(AG348+AG343))</f>
        <v>-1226.48</v>
      </c>
      <c r="AF345" s="1">
        <f>AE348-AE343</f>
        <v>-61</v>
      </c>
    </row>
    <row r="346" spans="1:33" ht="15" customHeight="1" x14ac:dyDescent="0.2">
      <c r="A346" s="3">
        <f t="shared" si="67"/>
        <v>45255</v>
      </c>
      <c r="B346" s="6">
        <f t="shared" si="68"/>
        <v>45255</v>
      </c>
      <c r="C346" s="47">
        <v>0.98819444444444438</v>
      </c>
      <c r="D346" s="14"/>
      <c r="E346" s="14"/>
      <c r="F346" s="15"/>
      <c r="G346" s="8">
        <f>G343+0.01*(0.6*P345-0.06*(Q347+Q342))</f>
        <v>18.389800000000001</v>
      </c>
      <c r="H346" s="8">
        <f>H343+0.01*(0.6*M345-0.06*(N347+N342))</f>
        <v>1.7058</v>
      </c>
      <c r="I346" s="8">
        <f>I343+0.6*((I348-I343)-360*(I348-I343&gt;0))+(I343+0.6*((I348-I343)-360*(I348-I343&gt;0))&lt;0)*360</f>
        <v>354.904</v>
      </c>
      <c r="J346" s="9">
        <f>J343+0.6*(J348-J343)</f>
        <v>973.6</v>
      </c>
      <c r="K346" s="33">
        <v>-20</v>
      </c>
      <c r="L346" s="9">
        <v>39</v>
      </c>
      <c r="M346" s="29"/>
      <c r="P346" s="29"/>
      <c r="S346" s="51"/>
      <c r="T346" s="5">
        <f t="shared" si="63"/>
        <v>346.81799999999998</v>
      </c>
      <c r="U346" s="5" t="b">
        <f t="shared" si="64"/>
        <v>1</v>
      </c>
      <c r="V346" s="5">
        <f t="shared" si="72"/>
        <v>-13.182000000000016</v>
      </c>
      <c r="W346" s="5">
        <f t="shared" si="65"/>
        <v>-0.27810650887573551</v>
      </c>
      <c r="X346" s="1">
        <f t="shared" si="66"/>
        <v>23.721893491124263</v>
      </c>
      <c r="Z346" s="1">
        <f t="shared" si="73"/>
        <v>23</v>
      </c>
      <c r="AA346" s="1">
        <f t="shared" si="74"/>
        <v>43</v>
      </c>
      <c r="AB346" s="36">
        <f t="shared" si="69"/>
        <v>45255</v>
      </c>
      <c r="AC346" s="33">
        <f t="shared" si="70"/>
        <v>-20</v>
      </c>
      <c r="AD346" s="9">
        <f t="shared" si="71"/>
        <v>39</v>
      </c>
      <c r="AE346" s="9">
        <f>AE343+(0.6*AF345-0.06*(AG348+AG343))</f>
        <v>-1238.68</v>
      </c>
    </row>
    <row r="347" spans="1:33" ht="15" customHeight="1" x14ac:dyDescent="0.2">
      <c r="A347" s="3">
        <f t="shared" si="67"/>
        <v>45256</v>
      </c>
      <c r="B347" s="6">
        <f t="shared" si="68"/>
        <v>45256</v>
      </c>
      <c r="C347" s="46"/>
      <c r="D347" s="14"/>
      <c r="E347" s="14"/>
      <c r="F347" s="15"/>
      <c r="G347" s="8">
        <f>G343+0.01*(0.8*P345-0.04*(Q347+Q342))</f>
        <v>18.043200000000002</v>
      </c>
      <c r="H347" s="8">
        <f>H343+0.01*(0.8*M345-0.04*(N347+N342))</f>
        <v>1.5831999999999999</v>
      </c>
      <c r="I347" s="8">
        <f>I343+0.8*((I348-I343)-360*(I348-I343&gt;0))+(I343+0.8*((I348-I343)-360*(I348-I343&gt;0))&lt;0)*360</f>
        <v>341.72200000000004</v>
      </c>
      <c r="J347" s="9">
        <f>J343+0.8*(J348-J343)</f>
        <v>973.8</v>
      </c>
      <c r="K347" s="33">
        <v>-20</v>
      </c>
      <c r="L347" s="9">
        <v>51</v>
      </c>
      <c r="M347" s="29"/>
      <c r="N347" s="2">
        <f>M350-M345</f>
        <v>-3.0000000000000142</v>
      </c>
      <c r="P347" s="29"/>
      <c r="Q347" s="2">
        <f>P350-P345</f>
        <v>-16.000000000000171</v>
      </c>
      <c r="S347" s="51"/>
      <c r="T347" s="5">
        <f t="shared" si="63"/>
        <v>-13.18199999999996</v>
      </c>
      <c r="U347" s="5" t="b">
        <f t="shared" si="64"/>
        <v>0</v>
      </c>
      <c r="V347" s="5">
        <f t="shared" si="72"/>
        <v>0</v>
      </c>
      <c r="W347" s="5" t="e">
        <f t="shared" si="65"/>
        <v>#DIV/0!</v>
      </c>
      <c r="X347" s="1" t="e">
        <f t="shared" si="66"/>
        <v>#DIV/0!</v>
      </c>
      <c r="Z347" s="1" t="e">
        <f t="shared" si="73"/>
        <v>#DIV/0!</v>
      </c>
      <c r="AA347" s="1" t="e">
        <f t="shared" si="74"/>
        <v>#DIV/0!</v>
      </c>
      <c r="AB347" s="36">
        <f t="shared" si="69"/>
        <v>45256</v>
      </c>
      <c r="AC347" s="33">
        <f t="shared" si="70"/>
        <v>-20</v>
      </c>
      <c r="AD347" s="39">
        <f t="shared" si="71"/>
        <v>51</v>
      </c>
      <c r="AE347" s="9">
        <f>AE343+(0.8*AF345-0.04*(AG348+AG343))</f>
        <v>-1250.52</v>
      </c>
    </row>
    <row r="348" spans="1:33" ht="15" customHeight="1" x14ac:dyDescent="0.2">
      <c r="A348" s="18">
        <f t="shared" si="67"/>
        <v>45257</v>
      </c>
      <c r="B348" s="6">
        <f t="shared" si="68"/>
        <v>45257</v>
      </c>
      <c r="C348" s="46"/>
      <c r="D348" s="14"/>
      <c r="E348" s="14"/>
      <c r="F348" s="15"/>
      <c r="G348" s="8">
        <v>17.690000000000001</v>
      </c>
      <c r="H348" s="8">
        <v>1.46</v>
      </c>
      <c r="I348" s="8">
        <v>328.54</v>
      </c>
      <c r="J348" s="9">
        <v>974</v>
      </c>
      <c r="K348" s="33">
        <v>-21</v>
      </c>
      <c r="L348" s="9">
        <v>2</v>
      </c>
      <c r="M348" s="29"/>
      <c r="P348" s="29"/>
      <c r="S348" s="51"/>
      <c r="T348" s="5">
        <f t="shared" si="63"/>
        <v>-13.182000000000016</v>
      </c>
      <c r="U348" s="5" t="b">
        <f t="shared" si="64"/>
        <v>0</v>
      </c>
      <c r="V348" s="5">
        <f t="shared" si="72"/>
        <v>0</v>
      </c>
      <c r="W348" s="5" t="e">
        <f t="shared" si="65"/>
        <v>#DIV/0!</v>
      </c>
      <c r="X348" s="1" t="e">
        <f t="shared" si="66"/>
        <v>#DIV/0!</v>
      </c>
      <c r="Z348" s="1" t="e">
        <f t="shared" si="73"/>
        <v>#DIV/0!</v>
      </c>
      <c r="AA348" s="1" t="e">
        <f t="shared" si="74"/>
        <v>#DIV/0!</v>
      </c>
      <c r="AB348" s="36">
        <f t="shared" si="69"/>
        <v>45257</v>
      </c>
      <c r="AC348" s="33">
        <f t="shared" si="70"/>
        <v>-21</v>
      </c>
      <c r="AD348" s="9">
        <f t="shared" si="71"/>
        <v>2</v>
      </c>
      <c r="AE348" s="1">
        <f>SIGN(AC348)*(ABS(AC348)*60+AD348)+(AC348=0)*AD348</f>
        <v>-1262</v>
      </c>
      <c r="AG348" s="1">
        <f>AF350-AF345</f>
        <v>10</v>
      </c>
    </row>
    <row r="349" spans="1:33" ht="15" customHeight="1" x14ac:dyDescent="0.2">
      <c r="A349" s="3">
        <f t="shared" si="67"/>
        <v>45258</v>
      </c>
      <c r="B349" s="6">
        <f t="shared" si="68"/>
        <v>45258</v>
      </c>
      <c r="C349" s="46"/>
      <c r="D349" s="14"/>
      <c r="E349" s="14"/>
      <c r="F349" s="15"/>
      <c r="G349" s="8">
        <f>G348+0.01*(0.2*P350-0.04*(Q352+Q347))</f>
        <v>17.330400000000001</v>
      </c>
      <c r="H349" s="8">
        <f>H348+0.01*(0.2*M350-0.04*(N352+N347))</f>
        <v>1.3328</v>
      </c>
      <c r="I349" s="8">
        <f>I348+0.2*((I353-I348)-360*(I353-I348&gt;0))+(I348+0.2*((I353-I348)-360*(I353-I348&gt;0))&lt;0)*360</f>
        <v>315.36200000000002</v>
      </c>
      <c r="J349" s="9">
        <f>J348+0.2*(J353-J348)</f>
        <v>974.2</v>
      </c>
      <c r="K349" s="33">
        <v>-21</v>
      </c>
      <c r="L349" s="9">
        <v>13</v>
      </c>
      <c r="M349" s="29"/>
      <c r="O349" s="2">
        <f>N352-N347</f>
        <v>4.0000000000000284</v>
      </c>
      <c r="P349" s="29"/>
      <c r="R349" s="2">
        <f>Q352-Q347</f>
        <v>1.0000000000003126</v>
      </c>
      <c r="S349" s="51"/>
      <c r="T349" s="5">
        <f t="shared" si="63"/>
        <v>-13.177999999999997</v>
      </c>
      <c r="U349" s="5" t="b">
        <f t="shared" si="64"/>
        <v>0</v>
      </c>
      <c r="V349" s="5">
        <f t="shared" si="72"/>
        <v>0</v>
      </c>
      <c r="W349" s="5" t="e">
        <f t="shared" si="65"/>
        <v>#DIV/0!</v>
      </c>
      <c r="X349" s="1" t="e">
        <f t="shared" si="66"/>
        <v>#DIV/0!</v>
      </c>
      <c r="Z349" s="1" t="e">
        <f t="shared" si="73"/>
        <v>#DIV/0!</v>
      </c>
      <c r="AA349" s="1" t="e">
        <f t="shared" si="74"/>
        <v>#DIV/0!</v>
      </c>
      <c r="AB349" s="36">
        <f t="shared" si="69"/>
        <v>45258</v>
      </c>
      <c r="AC349" s="33">
        <f t="shared" si="70"/>
        <v>-21</v>
      </c>
      <c r="AD349" s="39">
        <f t="shared" si="71"/>
        <v>13</v>
      </c>
      <c r="AE349" s="9">
        <f>AE348+(0.2*AF350-0.04*(AG353+AG348))</f>
        <v>-1273.04</v>
      </c>
    </row>
    <row r="350" spans="1:33" ht="15" customHeight="1" x14ac:dyDescent="0.2">
      <c r="A350" s="3">
        <f t="shared" si="67"/>
        <v>45259</v>
      </c>
      <c r="B350" s="6">
        <f t="shared" si="68"/>
        <v>45259</v>
      </c>
      <c r="C350" s="46"/>
      <c r="D350" s="14"/>
      <c r="E350" s="14"/>
      <c r="F350" s="15"/>
      <c r="G350" s="8">
        <f>G348+0.01*(0.4*P350-0.06*(Q352+Q347))</f>
        <v>16.964600000000001</v>
      </c>
      <c r="H350" s="8">
        <f>H348+0.01*(0.4*M350-0.06*(N352+N347))</f>
        <v>1.2052</v>
      </c>
      <c r="I350" s="8">
        <f>I348+0.4*((I353-I348)-360*(I353-I348&gt;0))+(I348+0.4*((I353-I348)-360*(I353-I348&gt;0))&lt;0)*360</f>
        <v>302.18400000000003</v>
      </c>
      <c r="J350" s="9">
        <f>J348+0.4*(J353-J348)</f>
        <v>974.4</v>
      </c>
      <c r="K350" s="33">
        <v>-21</v>
      </c>
      <c r="L350" s="9">
        <v>23</v>
      </c>
      <c r="M350" s="29">
        <f>(H353-H348)*100</f>
        <v>-64</v>
      </c>
      <c r="P350" s="29">
        <f>100*(G353-G348)</f>
        <v>-186.00000000000011</v>
      </c>
      <c r="S350" s="50">
        <f>((I353-I348)*100-36000*(I353-I348&gt;0))</f>
        <v>-6589.0000000000045</v>
      </c>
      <c r="T350" s="5">
        <f t="shared" si="63"/>
        <v>-13.177999999999997</v>
      </c>
      <c r="U350" s="5" t="b">
        <f t="shared" si="64"/>
        <v>0</v>
      </c>
      <c r="V350" s="5">
        <f t="shared" si="72"/>
        <v>0</v>
      </c>
      <c r="W350" s="5" t="e">
        <f t="shared" si="65"/>
        <v>#DIV/0!</v>
      </c>
      <c r="X350" s="1" t="e">
        <f t="shared" si="66"/>
        <v>#DIV/0!</v>
      </c>
      <c r="Z350" s="1" t="e">
        <f t="shared" si="73"/>
        <v>#DIV/0!</v>
      </c>
      <c r="AA350" s="1" t="e">
        <f t="shared" si="74"/>
        <v>#DIV/0!</v>
      </c>
      <c r="AB350" s="36">
        <f t="shared" si="69"/>
        <v>45259</v>
      </c>
      <c r="AC350" s="33">
        <f t="shared" si="70"/>
        <v>-21</v>
      </c>
      <c r="AD350" s="9">
        <f t="shared" si="71"/>
        <v>23</v>
      </c>
      <c r="AE350" s="9">
        <f>AE348+(0.4*AF350-0.06*(AG353+AG348))</f>
        <v>-1283.6600000000001</v>
      </c>
      <c r="AF350" s="1">
        <f>AE353-AE348</f>
        <v>-51</v>
      </c>
    </row>
    <row r="351" spans="1:33" ht="15" customHeight="1" x14ac:dyDescent="0.2">
      <c r="A351" s="3">
        <f t="shared" si="67"/>
        <v>45260</v>
      </c>
      <c r="B351" s="6">
        <f t="shared" si="68"/>
        <v>45260</v>
      </c>
      <c r="C351" s="46"/>
      <c r="D351" s="14"/>
      <c r="E351" s="14"/>
      <c r="F351" s="15"/>
      <c r="G351" s="8">
        <f>G348+0.01*(0.6*P350-0.06*(Q352+Q347))</f>
        <v>16.592600000000001</v>
      </c>
      <c r="H351" s="8">
        <f>H348+0.01*(0.6*M350-0.06*(N352+N347))</f>
        <v>1.0771999999999999</v>
      </c>
      <c r="I351" s="8">
        <f>I348+0.6*((I353-I348)-360*(I353-I348&gt;0))+(I348+0.6*((I353-I348)-360*(I353-I348&gt;0))&lt;0)*360</f>
        <v>289.00599999999997</v>
      </c>
      <c r="J351" s="9">
        <f>J348+0.6*(J353-J348)</f>
        <v>974.6</v>
      </c>
      <c r="K351" s="33">
        <v>-21</v>
      </c>
      <c r="L351" s="9">
        <v>34</v>
      </c>
      <c r="M351" s="29"/>
      <c r="P351" s="29"/>
      <c r="S351" s="51"/>
      <c r="T351" s="5">
        <f t="shared" si="63"/>
        <v>-13.178000000000054</v>
      </c>
      <c r="U351" s="5" t="b">
        <f t="shared" si="64"/>
        <v>0</v>
      </c>
      <c r="V351" s="5">
        <f t="shared" si="72"/>
        <v>0</v>
      </c>
      <c r="W351" s="5" t="e">
        <f t="shared" si="65"/>
        <v>#DIV/0!</v>
      </c>
      <c r="X351" s="1" t="e">
        <f t="shared" si="66"/>
        <v>#DIV/0!</v>
      </c>
      <c r="Z351" s="1" t="e">
        <f t="shared" si="73"/>
        <v>#DIV/0!</v>
      </c>
      <c r="AA351" s="1" t="e">
        <f t="shared" si="74"/>
        <v>#DIV/0!</v>
      </c>
      <c r="AB351" s="36">
        <f t="shared" si="69"/>
        <v>45260</v>
      </c>
      <c r="AC351" s="33">
        <f t="shared" si="70"/>
        <v>-21</v>
      </c>
      <c r="AD351" s="9">
        <f t="shared" si="71"/>
        <v>34</v>
      </c>
      <c r="AE351" s="9">
        <f>AE348+(0.6*AF350-0.06*(AG353+AG348))</f>
        <v>-1293.8599999999999</v>
      </c>
    </row>
    <row r="352" spans="1:33" ht="15" customHeight="1" x14ac:dyDescent="0.2">
      <c r="A352" s="3">
        <f t="shared" si="67"/>
        <v>45261</v>
      </c>
      <c r="B352" s="6">
        <f t="shared" si="68"/>
        <v>45261</v>
      </c>
      <c r="C352" s="46"/>
      <c r="D352" s="14"/>
      <c r="E352" s="14"/>
      <c r="F352" s="15"/>
      <c r="G352" s="8">
        <f>G348+0.01*(0.8*P350-0.04*(Q352+Q347))</f>
        <v>16.214400000000001</v>
      </c>
      <c r="H352" s="8">
        <f>H348+0.01*(0.8*M350-0.04*(N352+N347))</f>
        <v>0.94879999999999987</v>
      </c>
      <c r="I352" s="8">
        <f>I348+0.8*((I353-I348)-360*(I353-I348&gt;0))+(I348+0.8*((I353-I348)-360*(I353-I348&gt;0))&lt;0)*360</f>
        <v>275.82799999999997</v>
      </c>
      <c r="J352" s="9">
        <f>J348+0.8*(J353-J348)</f>
        <v>974.8</v>
      </c>
      <c r="K352" s="33">
        <v>-21</v>
      </c>
      <c r="L352" s="9">
        <v>43</v>
      </c>
      <c r="M352" s="29"/>
      <c r="N352" s="2">
        <f>M355-M350</f>
        <v>1.0000000000000142</v>
      </c>
      <c r="P352" s="29"/>
      <c r="Q352" s="2">
        <f>P355-P350</f>
        <v>-14.999999999999858</v>
      </c>
      <c r="S352" s="51"/>
      <c r="T352" s="5">
        <f t="shared" si="63"/>
        <v>-13.177999999999997</v>
      </c>
      <c r="U352" s="5" t="b">
        <f t="shared" si="64"/>
        <v>0</v>
      </c>
      <c r="V352" s="5">
        <f t="shared" si="72"/>
        <v>0</v>
      </c>
      <c r="W352" s="5" t="e">
        <f t="shared" si="65"/>
        <v>#DIV/0!</v>
      </c>
      <c r="X352" s="1" t="e">
        <f t="shared" si="66"/>
        <v>#DIV/0!</v>
      </c>
      <c r="Z352" s="1" t="e">
        <f t="shared" si="73"/>
        <v>#DIV/0!</v>
      </c>
      <c r="AA352" s="1" t="e">
        <f t="shared" si="74"/>
        <v>#DIV/0!</v>
      </c>
      <c r="AB352" s="36">
        <f t="shared" si="69"/>
        <v>45261</v>
      </c>
      <c r="AC352" s="33">
        <f t="shared" si="70"/>
        <v>-21</v>
      </c>
      <c r="AD352" s="9">
        <f t="shared" si="71"/>
        <v>43</v>
      </c>
      <c r="AE352" s="9">
        <f>AE348+(0.8*AF350-0.04*(AG353+AG348))</f>
        <v>-1303.6400000000001</v>
      </c>
    </row>
    <row r="353" spans="1:33" ht="15" customHeight="1" x14ac:dyDescent="0.2">
      <c r="A353" s="18">
        <f t="shared" si="67"/>
        <v>45262</v>
      </c>
      <c r="B353" s="6">
        <f t="shared" si="68"/>
        <v>45262</v>
      </c>
      <c r="C353" s="46"/>
      <c r="D353" s="14"/>
      <c r="E353" s="14"/>
      <c r="F353" s="15"/>
      <c r="G353" s="8">
        <v>15.83</v>
      </c>
      <c r="H353" s="8">
        <v>0.82</v>
      </c>
      <c r="I353" s="8">
        <v>262.64999999999998</v>
      </c>
      <c r="J353" s="9">
        <v>975</v>
      </c>
      <c r="K353" s="33">
        <v>-21</v>
      </c>
      <c r="L353" s="9">
        <v>53</v>
      </c>
      <c r="M353" s="29"/>
      <c r="P353" s="29"/>
      <c r="S353" s="51"/>
      <c r="T353" s="5">
        <f t="shared" si="63"/>
        <v>-13.177999999999997</v>
      </c>
      <c r="U353" s="5" t="b">
        <f t="shared" si="64"/>
        <v>0</v>
      </c>
      <c r="V353" s="5">
        <f t="shared" si="72"/>
        <v>0</v>
      </c>
      <c r="W353" s="5" t="e">
        <f t="shared" si="65"/>
        <v>#DIV/0!</v>
      </c>
      <c r="X353" s="1" t="e">
        <f t="shared" si="66"/>
        <v>#DIV/0!</v>
      </c>
      <c r="Z353" s="1" t="e">
        <f t="shared" si="73"/>
        <v>#DIV/0!</v>
      </c>
      <c r="AA353" s="1" t="e">
        <f t="shared" si="74"/>
        <v>#DIV/0!</v>
      </c>
      <c r="AB353" s="36">
        <f t="shared" si="69"/>
        <v>45262</v>
      </c>
      <c r="AC353" s="33">
        <f t="shared" si="70"/>
        <v>-21</v>
      </c>
      <c r="AD353" s="9">
        <f t="shared" si="71"/>
        <v>53</v>
      </c>
      <c r="AE353" s="1">
        <f>SIGN(AC353)*(ABS(AC353)*60+AD353)+(AC353=0)*AD353</f>
        <v>-1313</v>
      </c>
      <c r="AG353" s="1">
        <f>AF355-AF350</f>
        <v>11</v>
      </c>
    </row>
    <row r="354" spans="1:33" ht="15" customHeight="1" x14ac:dyDescent="0.2">
      <c r="A354" s="3">
        <f t="shared" si="67"/>
        <v>45263</v>
      </c>
      <c r="B354" s="6">
        <f t="shared" si="68"/>
        <v>45263</v>
      </c>
      <c r="C354" s="46"/>
      <c r="D354" s="14"/>
      <c r="E354" s="14"/>
      <c r="F354" s="15"/>
      <c r="G354" s="8">
        <f>G353+0.01*(0.2*P355-0.04*(Q357+Q352))</f>
        <v>15.4392</v>
      </c>
      <c r="H354" s="8">
        <f>H353+0.01*(0.2*M355-0.04*(N357+N352))</f>
        <v>0.69399999999999995</v>
      </c>
      <c r="I354" s="8">
        <f>I353+0.2*((I358-I353)-360*(I358-I353&gt;0))+(I353+0.2*((I358-I353)-360*(I358-I353&gt;0))&lt;0)*360</f>
        <v>249.47199999999998</v>
      </c>
      <c r="J354" s="9">
        <f>J353+0.2*(J358-J353)</f>
        <v>975.2</v>
      </c>
      <c r="K354" s="33">
        <v>-22</v>
      </c>
      <c r="L354" s="9">
        <v>2</v>
      </c>
      <c r="M354" s="29"/>
      <c r="O354" s="2">
        <f>N357-N352</f>
        <v>-2.0000000000000284</v>
      </c>
      <c r="P354" s="29"/>
      <c r="R354" s="2">
        <f>Q357-Q352</f>
        <v>1.9999999999997726</v>
      </c>
      <c r="S354" s="51"/>
      <c r="T354" s="5">
        <f t="shared" si="63"/>
        <v>-13.177999999999997</v>
      </c>
      <c r="U354" s="5" t="b">
        <f t="shared" si="64"/>
        <v>0</v>
      </c>
      <c r="V354" s="5">
        <f t="shared" si="72"/>
        <v>0</v>
      </c>
      <c r="W354" s="5" t="e">
        <f t="shared" si="65"/>
        <v>#DIV/0!</v>
      </c>
      <c r="X354" s="1" t="e">
        <f t="shared" si="66"/>
        <v>#DIV/0!</v>
      </c>
      <c r="Z354" s="1" t="e">
        <f t="shared" si="73"/>
        <v>#DIV/0!</v>
      </c>
      <c r="AA354" s="1" t="e">
        <f t="shared" si="74"/>
        <v>#DIV/0!</v>
      </c>
      <c r="AB354" s="36">
        <f t="shared" si="69"/>
        <v>45263</v>
      </c>
      <c r="AC354" s="33">
        <f t="shared" si="70"/>
        <v>-22</v>
      </c>
      <c r="AD354" s="9">
        <f t="shared" si="71"/>
        <v>2</v>
      </c>
      <c r="AE354" s="9">
        <f>AE353+(0.2*AF355-0.04*(AG358+AG353))</f>
        <v>-1321.88</v>
      </c>
    </row>
    <row r="355" spans="1:33" ht="15" customHeight="1" x14ac:dyDescent="0.2">
      <c r="A355" s="3">
        <f t="shared" si="67"/>
        <v>45264</v>
      </c>
      <c r="B355" s="6">
        <f t="shared" si="68"/>
        <v>45264</v>
      </c>
      <c r="C355" s="46"/>
      <c r="D355" s="14"/>
      <c r="E355" s="14"/>
      <c r="F355" s="15"/>
      <c r="G355" s="8">
        <f>G353+0.01*(0.4*P355-0.06*(Q357+Q352))</f>
        <v>15.0428</v>
      </c>
      <c r="H355" s="8">
        <f>H353+0.01*(0.4*M355-0.06*(N357+N352))</f>
        <v>0.56800000000000006</v>
      </c>
      <c r="I355" s="8">
        <f>I353+0.4*((I358-I353)-360*(I358-I353&gt;0))+(I353+0.4*((I358-I353)-360*(I358-I353&gt;0))&lt;0)*360</f>
        <v>236.29399999999998</v>
      </c>
      <c r="J355" s="9">
        <f>J353+0.4*(J358-J353)</f>
        <v>975.4</v>
      </c>
      <c r="K355" s="33">
        <v>-22</v>
      </c>
      <c r="L355" s="9">
        <v>10</v>
      </c>
      <c r="M355" s="29">
        <f>(H358-H353)*100</f>
        <v>-62.999999999999986</v>
      </c>
      <c r="P355" s="29">
        <f>100*(G358-G353)</f>
        <v>-200.99999999999997</v>
      </c>
      <c r="S355" s="50">
        <f>((I358-I353)*100-36000*(I358-I353&gt;0))</f>
        <v>-6588.9999999999982</v>
      </c>
      <c r="T355" s="5">
        <f t="shared" si="63"/>
        <v>-13.177999999999997</v>
      </c>
      <c r="U355" s="5" t="b">
        <f t="shared" si="64"/>
        <v>0</v>
      </c>
      <c r="V355" s="5">
        <f t="shared" si="72"/>
        <v>0</v>
      </c>
      <c r="W355" s="5" t="e">
        <f t="shared" si="65"/>
        <v>#DIV/0!</v>
      </c>
      <c r="X355" s="1" t="e">
        <f t="shared" si="66"/>
        <v>#DIV/0!</v>
      </c>
      <c r="Z355" s="1" t="e">
        <f t="shared" si="73"/>
        <v>#DIV/0!</v>
      </c>
      <c r="AA355" s="1" t="e">
        <f t="shared" si="74"/>
        <v>#DIV/0!</v>
      </c>
      <c r="AB355" s="36">
        <f t="shared" si="69"/>
        <v>45264</v>
      </c>
      <c r="AC355" s="33">
        <f t="shared" si="70"/>
        <v>-22</v>
      </c>
      <c r="AD355" s="9">
        <f t="shared" si="71"/>
        <v>10</v>
      </c>
      <c r="AE355" s="9">
        <f>AE353+(0.4*AF355-0.06*(AG358+AG353))</f>
        <v>-1330.32</v>
      </c>
      <c r="AF355" s="1">
        <f>AE358-AE353</f>
        <v>-40</v>
      </c>
    </row>
    <row r="356" spans="1:33" ht="15" customHeight="1" x14ac:dyDescent="0.2">
      <c r="A356" s="3">
        <f t="shared" si="67"/>
        <v>45265</v>
      </c>
      <c r="B356" s="6">
        <f t="shared" si="68"/>
        <v>45265</v>
      </c>
      <c r="C356" s="46"/>
      <c r="D356" s="14"/>
      <c r="E356" s="14"/>
      <c r="F356" s="15"/>
      <c r="G356" s="8">
        <f>G353+0.01*(0.6*P355-0.06*(Q357+Q352))</f>
        <v>14.6408</v>
      </c>
      <c r="H356" s="8">
        <f>H353+0.01*(0.6*M355-0.06*(N357+N352))</f>
        <v>0.44200000000000006</v>
      </c>
      <c r="I356" s="8">
        <f>I353+0.6*((I358-I353)-360*(I358-I353&gt;0))+(I353+0.6*((I358-I353)-360*(I358-I353&gt;0))&lt;0)*360</f>
        <v>223.11599999999999</v>
      </c>
      <c r="J356" s="9">
        <f>J353+0.6*(J358-J353)</f>
        <v>975.6</v>
      </c>
      <c r="K356" s="33">
        <v>-22</v>
      </c>
      <c r="L356" s="9">
        <v>18</v>
      </c>
      <c r="M356" s="29"/>
      <c r="P356" s="29"/>
      <c r="S356" s="51"/>
      <c r="T356" s="5">
        <f t="shared" si="63"/>
        <v>-13.177999999999997</v>
      </c>
      <c r="U356" s="5" t="b">
        <f t="shared" si="64"/>
        <v>0</v>
      </c>
      <c r="V356" s="5">
        <f t="shared" si="72"/>
        <v>0</v>
      </c>
      <c r="W356" s="5" t="e">
        <f t="shared" si="65"/>
        <v>#DIV/0!</v>
      </c>
      <c r="X356" s="1" t="e">
        <f t="shared" si="66"/>
        <v>#DIV/0!</v>
      </c>
      <c r="Z356" s="1" t="e">
        <f t="shared" si="73"/>
        <v>#DIV/0!</v>
      </c>
      <c r="AA356" s="1" t="e">
        <f t="shared" si="74"/>
        <v>#DIV/0!</v>
      </c>
      <c r="AB356" s="36">
        <f t="shared" si="69"/>
        <v>45265</v>
      </c>
      <c r="AC356" s="33">
        <f t="shared" si="70"/>
        <v>-22</v>
      </c>
      <c r="AD356" s="9">
        <f t="shared" si="71"/>
        <v>18</v>
      </c>
      <c r="AE356" s="9">
        <f>AE353+(0.6*AF355-0.06*(AG358+AG353))</f>
        <v>-1338.32</v>
      </c>
    </row>
    <row r="357" spans="1:33" ht="15" customHeight="1" x14ac:dyDescent="0.2">
      <c r="A357" s="3">
        <f t="shared" si="67"/>
        <v>45266</v>
      </c>
      <c r="B357" s="6">
        <f t="shared" si="68"/>
        <v>45266</v>
      </c>
      <c r="C357" s="47"/>
      <c r="D357" s="14"/>
      <c r="E357" s="14"/>
      <c r="F357" s="15"/>
      <c r="G357" s="8">
        <f>G353+0.01*(0.8*P355-0.04*(Q357+Q352))</f>
        <v>14.2332</v>
      </c>
      <c r="H357" s="8">
        <f>H353+0.01*(0.8*M355-0.04*(N357+N352))</f>
        <v>0.31600000000000006</v>
      </c>
      <c r="I357" s="8">
        <f>I353+0.8*((I358-I353)-360*(I358-I353&gt;0))+(I353+0.8*((I358-I353)-360*(I358-I353&gt;0))&lt;0)*360</f>
        <v>209.93799999999999</v>
      </c>
      <c r="J357" s="9">
        <f>J353+0.8*(J358-J353)</f>
        <v>975.8</v>
      </c>
      <c r="K357" s="33">
        <v>-22</v>
      </c>
      <c r="L357" s="9">
        <v>26</v>
      </c>
      <c r="M357" s="29"/>
      <c r="N357" s="2">
        <f>M360-M355</f>
        <v>-1.0000000000000142</v>
      </c>
      <c r="P357" s="29"/>
      <c r="Q357" s="2">
        <f>P360-P355</f>
        <v>-13.000000000000085</v>
      </c>
      <c r="S357" s="51"/>
      <c r="T357" s="5">
        <f t="shared" si="63"/>
        <v>-13.177999999999997</v>
      </c>
      <c r="U357" s="5" t="b">
        <f t="shared" si="64"/>
        <v>0</v>
      </c>
      <c r="V357" s="5">
        <f t="shared" si="72"/>
        <v>0</v>
      </c>
      <c r="W357" s="5" t="e">
        <f t="shared" si="65"/>
        <v>#DIV/0!</v>
      </c>
      <c r="X357" s="1" t="e">
        <f t="shared" si="66"/>
        <v>#DIV/0!</v>
      </c>
      <c r="Z357" s="1" t="e">
        <f t="shared" si="73"/>
        <v>#DIV/0!</v>
      </c>
      <c r="AA357" s="1" t="e">
        <f t="shared" si="74"/>
        <v>#DIV/0!</v>
      </c>
      <c r="AB357" s="36">
        <f t="shared" si="69"/>
        <v>45266</v>
      </c>
      <c r="AC357" s="33">
        <f t="shared" si="70"/>
        <v>-22</v>
      </c>
      <c r="AD357" s="9">
        <f t="shared" si="71"/>
        <v>26</v>
      </c>
      <c r="AE357" s="9">
        <f>AE353+(0.8*AF355-0.04*(AG358+AG353))</f>
        <v>-1345.88</v>
      </c>
    </row>
    <row r="358" spans="1:33" ht="15" customHeight="1" x14ac:dyDescent="0.2">
      <c r="A358" s="18">
        <f t="shared" si="67"/>
        <v>45267</v>
      </c>
      <c r="B358" s="6">
        <f t="shared" si="68"/>
        <v>45267</v>
      </c>
      <c r="C358" s="46"/>
      <c r="D358" s="14"/>
      <c r="E358" s="14"/>
      <c r="F358" s="15"/>
      <c r="G358" s="8">
        <v>13.82</v>
      </c>
      <c r="H358" s="8">
        <v>0.19</v>
      </c>
      <c r="I358" s="8">
        <v>196.76</v>
      </c>
      <c r="J358" s="9">
        <v>976</v>
      </c>
      <c r="K358" s="33">
        <v>-22</v>
      </c>
      <c r="L358" s="9">
        <v>33</v>
      </c>
      <c r="M358" s="29"/>
      <c r="P358" s="29"/>
      <c r="S358" s="51"/>
      <c r="T358" s="5">
        <f t="shared" si="63"/>
        <v>-13.177999999999997</v>
      </c>
      <c r="U358" s="5" t="b">
        <f t="shared" si="64"/>
        <v>0</v>
      </c>
      <c r="V358" s="5">
        <f t="shared" si="72"/>
        <v>0</v>
      </c>
      <c r="W358" s="5" t="e">
        <f t="shared" si="65"/>
        <v>#DIV/0!</v>
      </c>
      <c r="X358" s="1" t="e">
        <f t="shared" si="66"/>
        <v>#DIV/0!</v>
      </c>
      <c r="Z358" s="1" t="e">
        <f t="shared" si="73"/>
        <v>#DIV/0!</v>
      </c>
      <c r="AA358" s="1" t="e">
        <f t="shared" si="74"/>
        <v>#DIV/0!</v>
      </c>
      <c r="AB358" s="36">
        <f t="shared" si="69"/>
        <v>45267</v>
      </c>
      <c r="AC358" s="33">
        <f t="shared" si="70"/>
        <v>-22</v>
      </c>
      <c r="AD358" s="9">
        <f t="shared" si="71"/>
        <v>33</v>
      </c>
      <c r="AE358" s="1">
        <f>SIGN(AC358)*(ABS(AC358)*60+AD358)+(AC358=0)*AD358</f>
        <v>-1353</v>
      </c>
      <c r="AG358" s="1">
        <f>AF360-AF355</f>
        <v>11</v>
      </c>
    </row>
    <row r="359" spans="1:33" ht="15" customHeight="1" x14ac:dyDescent="0.2">
      <c r="A359" s="3">
        <f t="shared" si="67"/>
        <v>45268</v>
      </c>
      <c r="B359" s="6">
        <f t="shared" si="68"/>
        <v>45268</v>
      </c>
      <c r="C359" s="46"/>
      <c r="D359" s="14"/>
      <c r="E359" s="14"/>
      <c r="F359" s="15"/>
      <c r="G359" s="8">
        <f>G358+0.01*(0.2*P360-0.04*(Q362+Q357))</f>
        <v>13.401199999999999</v>
      </c>
      <c r="H359" s="8">
        <f>H358+0.01*(0.2*M360-0.04*(N362+N357))</f>
        <v>6.2400000000000011E-2</v>
      </c>
      <c r="I359" s="8">
        <f>I358+0.2*((I363-I358)-360*(I363-I358&gt;0))+(I358+0.2*((I363-I358)-360*(I363-I358&gt;0))&lt;0)*360</f>
        <v>183.58199999999999</v>
      </c>
      <c r="J359" s="9">
        <f>J358+0.2*(J363-J358)</f>
        <v>976</v>
      </c>
      <c r="K359" s="33">
        <v>-22</v>
      </c>
      <c r="L359" s="9">
        <v>40</v>
      </c>
      <c r="M359" s="29"/>
      <c r="O359" s="2">
        <f>N362-N357</f>
        <v>1.0000000000000142</v>
      </c>
      <c r="P359" s="29"/>
      <c r="R359" s="2">
        <f>Q362-Q357</f>
        <v>3.0000000000001137</v>
      </c>
      <c r="S359" s="51"/>
      <c r="T359" s="5">
        <f t="shared" si="63"/>
        <v>-13.177999999999997</v>
      </c>
      <c r="U359" s="5" t="b">
        <f t="shared" si="64"/>
        <v>0</v>
      </c>
      <c r="V359" s="5">
        <f t="shared" si="72"/>
        <v>0</v>
      </c>
      <c r="W359" s="5" t="e">
        <f t="shared" si="65"/>
        <v>#DIV/0!</v>
      </c>
      <c r="X359" s="1" t="e">
        <f t="shared" si="66"/>
        <v>#DIV/0!</v>
      </c>
      <c r="Z359" s="1" t="e">
        <f t="shared" si="73"/>
        <v>#DIV/0!</v>
      </c>
      <c r="AA359" s="1" t="e">
        <f t="shared" si="74"/>
        <v>#DIV/0!</v>
      </c>
      <c r="AB359" s="36">
        <f t="shared" si="69"/>
        <v>45268</v>
      </c>
      <c r="AC359" s="33">
        <f t="shared" si="70"/>
        <v>-22</v>
      </c>
      <c r="AD359" s="9">
        <f t="shared" si="71"/>
        <v>40</v>
      </c>
      <c r="AE359" s="9">
        <f>AE358+(0.2*AF360-0.04*(AG363+AG358))</f>
        <v>-1359.68</v>
      </c>
    </row>
    <row r="360" spans="1:33" ht="15" customHeight="1" x14ac:dyDescent="0.2">
      <c r="A360" s="3">
        <f t="shared" si="67"/>
        <v>45269</v>
      </c>
      <c r="B360" s="6">
        <f t="shared" si="68"/>
        <v>45269</v>
      </c>
      <c r="C360" s="46"/>
      <c r="D360" s="14"/>
      <c r="E360" s="14"/>
      <c r="F360" s="15"/>
      <c r="G360" s="8">
        <f>G358+0.01*(0.4*P360-0.06*(Q362+Q357))</f>
        <v>12.9778</v>
      </c>
      <c r="H360" s="8">
        <f>H358+0.01*(0.4*M360-0.06*(N362+N357))</f>
        <v>-6.5400000000000014E-2</v>
      </c>
      <c r="I360" s="8">
        <f>I358+0.4*((I363-I358)-360*(I363-I358&gt;0))+(I358+0.4*((I363-I358)-360*(I363-I358&gt;0))&lt;0)*360</f>
        <v>170.404</v>
      </c>
      <c r="J360" s="9">
        <f>J358+0.4*(J363-J358)</f>
        <v>976</v>
      </c>
      <c r="K360" s="33">
        <v>-22</v>
      </c>
      <c r="L360" s="9">
        <v>46</v>
      </c>
      <c r="M360" s="29">
        <f>(H363-H358)*100</f>
        <v>-64</v>
      </c>
      <c r="P360" s="29">
        <f>100*(G363-G358)</f>
        <v>-214.00000000000006</v>
      </c>
      <c r="S360" s="50">
        <f>((I363-I358)*100-36000*(I363-I358&gt;0))</f>
        <v>-6588.9999999999982</v>
      </c>
      <c r="T360" s="5">
        <f t="shared" si="63"/>
        <v>-13.177999999999997</v>
      </c>
      <c r="U360" s="5" t="b">
        <f t="shared" si="64"/>
        <v>0</v>
      </c>
      <c r="V360" s="5">
        <f t="shared" si="72"/>
        <v>0</v>
      </c>
      <c r="W360" s="5" t="e">
        <f t="shared" si="65"/>
        <v>#DIV/0!</v>
      </c>
      <c r="X360" s="1" t="e">
        <f t="shared" si="66"/>
        <v>#DIV/0!</v>
      </c>
      <c r="Z360" s="1" t="e">
        <f t="shared" si="73"/>
        <v>#DIV/0!</v>
      </c>
      <c r="AA360" s="1" t="e">
        <f t="shared" si="74"/>
        <v>#DIV/0!</v>
      </c>
      <c r="AB360" s="36">
        <f t="shared" si="69"/>
        <v>45269</v>
      </c>
      <c r="AC360" s="33">
        <f t="shared" si="70"/>
        <v>-22</v>
      </c>
      <c r="AD360" s="39">
        <f t="shared" si="71"/>
        <v>46</v>
      </c>
      <c r="AE360" s="9">
        <f>AE358+(0.4*AF360-0.06*(AG363+AG358))</f>
        <v>-1365.92</v>
      </c>
      <c r="AF360" s="1">
        <f>AE363-AE358</f>
        <v>-29</v>
      </c>
    </row>
    <row r="361" spans="1:33" ht="15" customHeight="1" x14ac:dyDescent="0.2">
      <c r="A361" s="3">
        <f t="shared" si="67"/>
        <v>45270</v>
      </c>
      <c r="B361" s="6">
        <f t="shared" si="68"/>
        <v>45270</v>
      </c>
      <c r="C361" s="46"/>
      <c r="D361" s="14"/>
      <c r="E361" s="14"/>
      <c r="F361" s="15"/>
      <c r="G361" s="8">
        <f>G358+0.01*(0.6*P360-0.06*(Q362+Q357))</f>
        <v>12.549799999999999</v>
      </c>
      <c r="H361" s="8">
        <f>H358+0.01*(0.6*M360-0.06*(N362+N357))</f>
        <v>-0.19339999999999996</v>
      </c>
      <c r="I361" s="8">
        <f>I358+0.6*((I363-I358)-360*(I363-I358&gt;0))+(I358+0.6*((I363-I358)-360*(I363-I358&gt;0))&lt;0)*360</f>
        <v>157.226</v>
      </c>
      <c r="J361" s="9">
        <f>J358+0.6*(J363-J358)</f>
        <v>976</v>
      </c>
      <c r="K361" s="33">
        <v>-22</v>
      </c>
      <c r="L361" s="9">
        <v>52</v>
      </c>
      <c r="M361" s="29"/>
      <c r="P361" s="29"/>
      <c r="S361" s="51"/>
      <c r="T361" s="5">
        <f t="shared" si="63"/>
        <v>-13.177999999999997</v>
      </c>
      <c r="U361" s="5" t="b">
        <f t="shared" si="64"/>
        <v>0</v>
      </c>
      <c r="V361" s="5">
        <f t="shared" si="72"/>
        <v>0</v>
      </c>
      <c r="W361" s="5" t="e">
        <f t="shared" si="65"/>
        <v>#DIV/0!</v>
      </c>
      <c r="X361" s="1" t="e">
        <f t="shared" si="66"/>
        <v>#DIV/0!</v>
      </c>
      <c r="Z361" s="1" t="e">
        <f t="shared" si="73"/>
        <v>#DIV/0!</v>
      </c>
      <c r="AA361" s="1" t="e">
        <f t="shared" si="74"/>
        <v>#DIV/0!</v>
      </c>
      <c r="AB361" s="36">
        <f t="shared" si="69"/>
        <v>45270</v>
      </c>
      <c r="AC361" s="33">
        <f t="shared" si="70"/>
        <v>-22</v>
      </c>
      <c r="AD361" s="9">
        <f t="shared" si="71"/>
        <v>52</v>
      </c>
      <c r="AE361" s="9">
        <f>AE358+(0.6*AF360-0.06*(AG363+AG358))</f>
        <v>-1371.72</v>
      </c>
    </row>
    <row r="362" spans="1:33" ht="15" customHeight="1" x14ac:dyDescent="0.2">
      <c r="A362" s="3">
        <f t="shared" si="67"/>
        <v>45271</v>
      </c>
      <c r="B362" s="6">
        <f t="shared" si="68"/>
        <v>45271</v>
      </c>
      <c r="C362" s="46"/>
      <c r="D362" s="14"/>
      <c r="E362" s="14"/>
      <c r="F362" s="15"/>
      <c r="G362" s="8">
        <f>G358+0.01*(0.8*P360-0.04*(Q362+Q357))</f>
        <v>12.1172</v>
      </c>
      <c r="H362" s="8">
        <f>H358+0.01*(0.8*M360-0.04*(N362+N357))</f>
        <v>-0.32160000000000005</v>
      </c>
      <c r="I362" s="8">
        <f>I358+0.8*((I363-I358)-360*(I363-I358&gt;0))+(I358+0.8*((I363-I358)-360*(I363-I358&gt;0))&lt;0)*360</f>
        <v>144.048</v>
      </c>
      <c r="J362" s="9">
        <f>J358+0.8*(J363-J358)</f>
        <v>976</v>
      </c>
      <c r="K362" s="33">
        <v>-22</v>
      </c>
      <c r="L362" s="9">
        <v>57</v>
      </c>
      <c r="M362" s="29"/>
      <c r="N362" s="2">
        <f>M365-M360</f>
        <v>0</v>
      </c>
      <c r="P362" s="29"/>
      <c r="Q362" s="2">
        <f>P365-P360</f>
        <v>-9.9999999999999716</v>
      </c>
      <c r="S362" s="51"/>
      <c r="T362" s="5">
        <f t="shared" si="63"/>
        <v>-13.177999999999997</v>
      </c>
      <c r="U362" s="5" t="b">
        <f t="shared" si="64"/>
        <v>0</v>
      </c>
      <c r="V362" s="5">
        <f t="shared" si="72"/>
        <v>0</v>
      </c>
      <c r="W362" s="5" t="e">
        <f t="shared" si="65"/>
        <v>#DIV/0!</v>
      </c>
      <c r="X362" s="1" t="e">
        <f t="shared" si="66"/>
        <v>#DIV/0!</v>
      </c>
      <c r="Z362" s="1" t="e">
        <f t="shared" si="73"/>
        <v>#DIV/0!</v>
      </c>
      <c r="AA362" s="1" t="e">
        <f t="shared" si="74"/>
        <v>#DIV/0!</v>
      </c>
      <c r="AB362" s="36">
        <f t="shared" si="69"/>
        <v>45271</v>
      </c>
      <c r="AC362" s="33">
        <f t="shared" si="70"/>
        <v>-22</v>
      </c>
      <c r="AD362" s="9">
        <f t="shared" si="71"/>
        <v>57</v>
      </c>
      <c r="AE362" s="9">
        <f>AE358+(0.8*AF360-0.04*(AG363+AG358))</f>
        <v>-1377.08</v>
      </c>
    </row>
    <row r="363" spans="1:33" ht="15" customHeight="1" x14ac:dyDescent="0.2">
      <c r="A363" s="18">
        <f t="shared" si="67"/>
        <v>45272</v>
      </c>
      <c r="B363" s="6">
        <f t="shared" si="68"/>
        <v>45272</v>
      </c>
      <c r="C363" s="46"/>
      <c r="D363" s="14"/>
      <c r="E363" s="14"/>
      <c r="F363" s="15"/>
      <c r="G363" s="8">
        <v>11.68</v>
      </c>
      <c r="H363" s="8">
        <v>-0.45</v>
      </c>
      <c r="I363" s="8">
        <v>130.87</v>
      </c>
      <c r="J363" s="9">
        <v>976</v>
      </c>
      <c r="K363" s="33">
        <v>-23</v>
      </c>
      <c r="L363" s="9">
        <v>2</v>
      </c>
      <c r="M363" s="29"/>
      <c r="P363" s="29"/>
      <c r="S363" s="51"/>
      <c r="T363" s="5">
        <f t="shared" si="63"/>
        <v>-13.177999999999997</v>
      </c>
      <c r="U363" s="5" t="b">
        <f t="shared" si="64"/>
        <v>0</v>
      </c>
      <c r="V363" s="5">
        <f t="shared" si="72"/>
        <v>0</v>
      </c>
      <c r="W363" s="5" t="e">
        <f t="shared" si="65"/>
        <v>#DIV/0!</v>
      </c>
      <c r="X363" s="1" t="e">
        <f t="shared" si="66"/>
        <v>#DIV/0!</v>
      </c>
      <c r="Z363" s="1" t="e">
        <f t="shared" si="73"/>
        <v>#DIV/0!</v>
      </c>
      <c r="AA363" s="1" t="e">
        <f t="shared" si="74"/>
        <v>#DIV/0!</v>
      </c>
      <c r="AB363" s="36">
        <f t="shared" si="69"/>
        <v>45272</v>
      </c>
      <c r="AC363" s="33">
        <f t="shared" si="70"/>
        <v>-23</v>
      </c>
      <c r="AD363" s="9">
        <f t="shared" si="71"/>
        <v>2</v>
      </c>
      <c r="AE363" s="1">
        <f>SIGN(AC363)*(ABS(AC363)*60+AD363)+(AC363=0)*AD363</f>
        <v>-1382</v>
      </c>
      <c r="AG363" s="1">
        <f>AF365-AF360</f>
        <v>11</v>
      </c>
    </row>
    <row r="364" spans="1:33" ht="15" customHeight="1" x14ac:dyDescent="0.2">
      <c r="A364" s="3">
        <f t="shared" si="67"/>
        <v>45273</v>
      </c>
      <c r="B364" s="6">
        <f t="shared" si="68"/>
        <v>45273</v>
      </c>
      <c r="C364" s="46"/>
      <c r="D364" s="14"/>
      <c r="E364" s="14"/>
      <c r="F364" s="15"/>
      <c r="G364" s="8">
        <f>G363+0.01*(0.2*P365-0.04*(Q367+Q362))</f>
        <v>11.239599999999999</v>
      </c>
      <c r="H364" s="8">
        <f>H363+0.01*(0.2*M365-0.04*(N367+N362))</f>
        <v>-0.57840000000000003</v>
      </c>
      <c r="I364" s="8">
        <f>I363+0.2*((I368-I363)-360*(I368-I363&gt;0))+(I363+0.2*((I368-I363)-360*(I368-I363&gt;0))&lt;0)*360</f>
        <v>117.696</v>
      </c>
      <c r="J364" s="9">
        <f>J363+0.2*(J368-J363)</f>
        <v>976.2</v>
      </c>
      <c r="K364" s="33">
        <v>-23</v>
      </c>
      <c r="L364" s="9">
        <v>7</v>
      </c>
      <c r="M364" s="29"/>
      <c r="O364" s="2">
        <f>N367-N362</f>
        <v>1.0000000000000284</v>
      </c>
      <c r="P364" s="29"/>
      <c r="R364" s="2">
        <f>Q367-Q362</f>
        <v>1.0000000000000853</v>
      </c>
      <c r="S364" s="51"/>
      <c r="T364" s="5">
        <f t="shared" si="63"/>
        <v>-13.174000000000007</v>
      </c>
      <c r="U364" s="5" t="b">
        <f t="shared" si="64"/>
        <v>0</v>
      </c>
      <c r="V364" s="5">
        <f t="shared" si="72"/>
        <v>0</v>
      </c>
      <c r="W364" s="5" t="e">
        <f t="shared" si="65"/>
        <v>#DIV/0!</v>
      </c>
      <c r="X364" s="1" t="e">
        <f t="shared" si="66"/>
        <v>#DIV/0!</v>
      </c>
      <c r="Z364" s="1" t="e">
        <f t="shared" si="73"/>
        <v>#DIV/0!</v>
      </c>
      <c r="AA364" s="1" t="e">
        <f t="shared" si="74"/>
        <v>#DIV/0!</v>
      </c>
      <c r="AB364" s="36">
        <f t="shared" si="69"/>
        <v>45273</v>
      </c>
      <c r="AC364" s="33">
        <f t="shared" si="70"/>
        <v>-23</v>
      </c>
      <c r="AD364" s="9">
        <f t="shared" si="71"/>
        <v>7</v>
      </c>
      <c r="AE364" s="9">
        <f>AE363+(0.2*AF365-0.04*(AG368+AG363))</f>
        <v>-1386.52</v>
      </c>
    </row>
    <row r="365" spans="1:33" ht="15" customHeight="1" x14ac:dyDescent="0.2">
      <c r="A365" s="3">
        <f t="shared" si="67"/>
        <v>45274</v>
      </c>
      <c r="B365" s="6">
        <f t="shared" si="68"/>
        <v>45274</v>
      </c>
      <c r="C365" s="46"/>
      <c r="D365" s="14"/>
      <c r="E365" s="14"/>
      <c r="F365" s="15"/>
      <c r="G365" s="8">
        <f>G363+0.01*(0.4*P365-0.06*(Q367+Q362))</f>
        <v>10.795399999999999</v>
      </c>
      <c r="H365" s="8">
        <f>H363+0.01*(0.4*M365-0.06*(N367+N362))</f>
        <v>-0.70660000000000012</v>
      </c>
      <c r="I365" s="8">
        <f>I363+0.4*((I368-I363)-360*(I368-I363&gt;0))+(I363+0.4*((I368-I363)-360*(I368-I363&gt;0))&lt;0)*360</f>
        <v>104.52200000000001</v>
      </c>
      <c r="J365" s="9">
        <f>J363+0.4*(J368-J363)</f>
        <v>976.4</v>
      </c>
      <c r="K365" s="33">
        <v>-23</v>
      </c>
      <c r="L365" s="9">
        <v>11</v>
      </c>
      <c r="M365" s="29">
        <f>(H368-H363)*100</f>
        <v>-64.000000000000014</v>
      </c>
      <c r="P365" s="29">
        <f>100*(G368-G363)</f>
        <v>-224.00000000000003</v>
      </c>
      <c r="S365" s="50">
        <f>((I368-I363)*100-36000*(I368-I363&gt;0))</f>
        <v>-6587</v>
      </c>
      <c r="T365" s="5">
        <f t="shared" si="63"/>
        <v>-13.173999999999992</v>
      </c>
      <c r="U365" s="5" t="b">
        <f t="shared" si="64"/>
        <v>0</v>
      </c>
      <c r="V365" s="5">
        <f t="shared" si="72"/>
        <v>0</v>
      </c>
      <c r="W365" s="5" t="e">
        <f t="shared" si="65"/>
        <v>#DIV/0!</v>
      </c>
      <c r="X365" s="1" t="e">
        <f t="shared" si="66"/>
        <v>#DIV/0!</v>
      </c>
      <c r="Z365" s="1" t="e">
        <f t="shared" si="73"/>
        <v>#DIV/0!</v>
      </c>
      <c r="AA365" s="1" t="e">
        <f t="shared" si="74"/>
        <v>#DIV/0!</v>
      </c>
      <c r="AB365" s="36">
        <f t="shared" si="69"/>
        <v>45274</v>
      </c>
      <c r="AC365" s="33">
        <f t="shared" si="70"/>
        <v>-23</v>
      </c>
      <c r="AD365" s="9">
        <f t="shared" si="71"/>
        <v>11</v>
      </c>
      <c r="AE365" s="9">
        <f>AE363+(0.4*AF365-0.06*(AG368+AG363))</f>
        <v>-1390.58</v>
      </c>
      <c r="AF365" s="1">
        <f>AE368-AE363</f>
        <v>-18</v>
      </c>
    </row>
    <row r="366" spans="1:33" ht="15" customHeight="1" x14ac:dyDescent="0.2">
      <c r="A366" s="3">
        <f t="shared" si="67"/>
        <v>45275</v>
      </c>
      <c r="B366" s="6">
        <f t="shared" si="68"/>
        <v>45275</v>
      </c>
      <c r="C366" s="46"/>
      <c r="D366" s="14"/>
      <c r="E366" s="14"/>
      <c r="F366" s="15"/>
      <c r="G366" s="8">
        <f>G363+0.01*(0.6*P365-0.06*(Q367+Q362))</f>
        <v>10.3474</v>
      </c>
      <c r="H366" s="8">
        <f>H363+0.01*(0.6*M365-0.06*(N367+N362))</f>
        <v>-0.83460000000000012</v>
      </c>
      <c r="I366" s="8">
        <f>I363+0.6*((I368-I363)-360*(I368-I363&gt;0))+(I363+0.6*((I368-I363)-360*(I368-I363&gt;0))&lt;0)*360</f>
        <v>91.348000000000013</v>
      </c>
      <c r="J366" s="9">
        <f>J363+0.6*(J368-J363)</f>
        <v>976.6</v>
      </c>
      <c r="K366" s="33">
        <v>-23</v>
      </c>
      <c r="L366" s="9">
        <v>14</v>
      </c>
      <c r="M366" s="29"/>
      <c r="P366" s="29"/>
      <c r="S366" s="51"/>
      <c r="T366" s="5">
        <f t="shared" si="63"/>
        <v>-13.173999999999992</v>
      </c>
      <c r="U366" s="5" t="b">
        <f t="shared" si="64"/>
        <v>0</v>
      </c>
      <c r="V366" s="5">
        <f t="shared" si="72"/>
        <v>0</v>
      </c>
      <c r="W366" s="5" t="e">
        <f t="shared" si="65"/>
        <v>#DIV/0!</v>
      </c>
      <c r="X366" s="1" t="e">
        <f t="shared" si="66"/>
        <v>#DIV/0!</v>
      </c>
      <c r="Z366" s="1" t="e">
        <f t="shared" si="73"/>
        <v>#DIV/0!</v>
      </c>
      <c r="AA366" s="1" t="e">
        <f t="shared" si="74"/>
        <v>#DIV/0!</v>
      </c>
      <c r="AB366" s="36">
        <f t="shared" si="69"/>
        <v>45275</v>
      </c>
      <c r="AC366" s="33">
        <f t="shared" si="70"/>
        <v>-23</v>
      </c>
      <c r="AD366" s="9">
        <f t="shared" si="71"/>
        <v>14</v>
      </c>
      <c r="AE366" s="9">
        <f>AE363+(0.6*AF365-0.06*(AG368+AG363))</f>
        <v>-1394.18</v>
      </c>
    </row>
    <row r="367" spans="1:33" ht="15" customHeight="1" x14ac:dyDescent="0.2">
      <c r="A367" s="3">
        <f t="shared" si="67"/>
        <v>45276</v>
      </c>
      <c r="B367" s="6">
        <f t="shared" si="68"/>
        <v>45276</v>
      </c>
      <c r="C367" s="47"/>
      <c r="D367" s="14"/>
      <c r="E367" s="14"/>
      <c r="F367" s="15"/>
      <c r="G367" s="8">
        <f>G363+0.01*(0.8*P365-0.04*(Q367+Q362))</f>
        <v>9.8955999999999982</v>
      </c>
      <c r="H367" s="8">
        <f>H363+0.01*(0.8*M365-0.04*(N367+N362))</f>
        <v>-0.96240000000000014</v>
      </c>
      <c r="I367" s="8">
        <f>I363+0.8*((I368-I363)-360*(I368-I363&gt;0))+(I363+0.8*((I368-I363)-360*(I368-I363&gt;0))&lt;0)*360</f>
        <v>78.174000000000007</v>
      </c>
      <c r="J367" s="9">
        <f>J363+0.8*(J368-J363)</f>
        <v>976.8</v>
      </c>
      <c r="K367" s="33">
        <v>-23</v>
      </c>
      <c r="L367" s="9">
        <v>17</v>
      </c>
      <c r="M367" s="29"/>
      <c r="N367" s="2">
        <f>M370-M365</f>
        <v>1.0000000000000284</v>
      </c>
      <c r="P367" s="29"/>
      <c r="Q367" s="2">
        <f>P370-P365</f>
        <v>-8.9999999999998863</v>
      </c>
      <c r="S367" s="51"/>
      <c r="T367" s="5">
        <f t="shared" si="63"/>
        <v>-13.174000000000007</v>
      </c>
      <c r="U367" s="5" t="b">
        <f t="shared" si="64"/>
        <v>0</v>
      </c>
      <c r="V367" s="5">
        <f t="shared" si="72"/>
        <v>0</v>
      </c>
      <c r="W367" s="5" t="e">
        <f t="shared" si="65"/>
        <v>#DIV/0!</v>
      </c>
      <c r="X367" s="1" t="e">
        <f t="shared" si="66"/>
        <v>#DIV/0!</v>
      </c>
      <c r="Z367" s="1" t="e">
        <f t="shared" si="73"/>
        <v>#DIV/0!</v>
      </c>
      <c r="AA367" s="1" t="e">
        <f t="shared" si="74"/>
        <v>#DIV/0!</v>
      </c>
      <c r="AB367" s="36">
        <f t="shared" si="69"/>
        <v>45276</v>
      </c>
      <c r="AC367" s="33">
        <f t="shared" si="70"/>
        <v>-23</v>
      </c>
      <c r="AD367" s="9">
        <f t="shared" si="71"/>
        <v>17</v>
      </c>
      <c r="AE367" s="9">
        <f>AE363+(0.8*AF365-0.04*(AG368+AG363))</f>
        <v>-1397.32</v>
      </c>
    </row>
    <row r="368" spans="1:33" ht="15" customHeight="1" x14ac:dyDescent="0.2">
      <c r="A368" s="18">
        <f t="shared" si="67"/>
        <v>45277</v>
      </c>
      <c r="B368" s="6">
        <f t="shared" si="68"/>
        <v>45277</v>
      </c>
      <c r="C368" s="46"/>
      <c r="D368" s="14"/>
      <c r="E368" s="14"/>
      <c r="F368" s="15"/>
      <c r="G368" s="8">
        <v>9.44</v>
      </c>
      <c r="H368" s="8">
        <v>-1.0900000000000001</v>
      </c>
      <c r="I368" s="8">
        <v>65</v>
      </c>
      <c r="J368" s="9">
        <v>977</v>
      </c>
      <c r="K368" s="33">
        <v>-23</v>
      </c>
      <c r="L368" s="9">
        <v>20</v>
      </c>
      <c r="M368" s="29"/>
      <c r="P368" s="29"/>
      <c r="S368" s="51"/>
      <c r="T368" s="5">
        <f t="shared" si="63"/>
        <v>-13.174000000000007</v>
      </c>
      <c r="U368" s="5" t="b">
        <f t="shared" si="64"/>
        <v>0</v>
      </c>
      <c r="V368" s="5">
        <f t="shared" si="72"/>
        <v>0</v>
      </c>
      <c r="W368" s="5" t="e">
        <f t="shared" si="65"/>
        <v>#DIV/0!</v>
      </c>
      <c r="X368" s="1" t="e">
        <f t="shared" si="66"/>
        <v>#DIV/0!</v>
      </c>
      <c r="Z368" s="1" t="e">
        <f t="shared" si="73"/>
        <v>#DIV/0!</v>
      </c>
      <c r="AA368" s="1" t="e">
        <f t="shared" si="74"/>
        <v>#DIV/0!</v>
      </c>
      <c r="AB368" s="36">
        <f t="shared" si="69"/>
        <v>45277</v>
      </c>
      <c r="AC368" s="33">
        <f t="shared" si="70"/>
        <v>-23</v>
      </c>
      <c r="AD368" s="9">
        <f t="shared" si="71"/>
        <v>20</v>
      </c>
      <c r="AE368" s="1">
        <f>SIGN(AC368)*(ABS(AC368)*60+AD368)+(AC368=0)*AD368</f>
        <v>-1400</v>
      </c>
      <c r="AG368" s="1">
        <f>AF370-AF365</f>
        <v>12</v>
      </c>
    </row>
    <row r="369" spans="1:33" ht="15" customHeight="1" x14ac:dyDescent="0.2">
      <c r="A369" s="3">
        <f t="shared" si="67"/>
        <v>45278</v>
      </c>
      <c r="B369" s="6">
        <f t="shared" si="68"/>
        <v>45278</v>
      </c>
      <c r="C369" s="46"/>
      <c r="D369" s="14"/>
      <c r="E369" s="14"/>
      <c r="F369" s="15"/>
      <c r="G369" s="8">
        <f>G368+0.01*(0.2*P370-0.04*(Q372+Q367))</f>
        <v>8.9795999999999996</v>
      </c>
      <c r="H369" s="8">
        <f>H368+0.01*(0.2*M370-0.04*(N372+N367))</f>
        <v>-1.2168000000000001</v>
      </c>
      <c r="I369" s="8">
        <f>I368+0.2*((I373-I368)-360*(I373-I368&gt;0))+(I368+0.2*((I373-I368)-360*(I373-I368&gt;0))&lt;0)*360</f>
        <v>51.826000000000001</v>
      </c>
      <c r="J369" s="9">
        <f>J368+0.2*(J373-J368)</f>
        <v>977</v>
      </c>
      <c r="K369" s="33">
        <v>-23</v>
      </c>
      <c r="L369" s="9">
        <v>22</v>
      </c>
      <c r="M369" s="29"/>
      <c r="O369" s="2">
        <f>N372-N367</f>
        <v>-2.8421709430404007E-14</v>
      </c>
      <c r="P369" s="29"/>
      <c r="R369" s="2">
        <f>Q372-Q367</f>
        <v>3.999999999999801</v>
      </c>
      <c r="S369" s="51"/>
      <c r="T369" s="5">
        <f t="shared" si="63"/>
        <v>-13.173999999999999</v>
      </c>
      <c r="U369" s="5" t="b">
        <f t="shared" si="64"/>
        <v>0</v>
      </c>
      <c r="V369" s="5">
        <f t="shared" si="72"/>
        <v>0</v>
      </c>
      <c r="W369" s="5" t="e">
        <f t="shared" si="65"/>
        <v>#DIV/0!</v>
      </c>
      <c r="X369" s="1" t="e">
        <f t="shared" si="66"/>
        <v>#DIV/0!</v>
      </c>
      <c r="Z369" s="1" t="e">
        <f t="shared" si="73"/>
        <v>#DIV/0!</v>
      </c>
      <c r="AA369" s="1" t="e">
        <f t="shared" si="74"/>
        <v>#DIV/0!</v>
      </c>
      <c r="AB369" s="36">
        <f t="shared" si="69"/>
        <v>45278</v>
      </c>
      <c r="AC369" s="33">
        <f t="shared" si="70"/>
        <v>-23</v>
      </c>
      <c r="AD369" s="9">
        <f t="shared" si="71"/>
        <v>22</v>
      </c>
      <c r="AE369" s="9">
        <f>AE368+(0.2*AF370-0.04*(AG373+AG368))</f>
        <v>-1402.12</v>
      </c>
    </row>
    <row r="370" spans="1:33" ht="15" customHeight="1" x14ac:dyDescent="0.2">
      <c r="A370" s="3">
        <f t="shared" si="67"/>
        <v>45279</v>
      </c>
      <c r="B370" s="6">
        <f t="shared" si="68"/>
        <v>45279</v>
      </c>
      <c r="C370" s="46"/>
      <c r="D370" s="14"/>
      <c r="E370" s="14"/>
      <c r="F370" s="15"/>
      <c r="G370" s="8">
        <f>G368+0.01*(0.4*P370-0.06*(Q372+Q367))</f>
        <v>8.5163999999999991</v>
      </c>
      <c r="H370" s="8">
        <f>H368+0.01*(0.4*M370-0.06*(N372+N367))</f>
        <v>-1.3431999999999999</v>
      </c>
      <c r="I370" s="8">
        <f>I368+0.4*((I373-I368)-360*(I373-I368&gt;0))+(I368+0.4*((I373-I368)-360*(I373-I368&gt;0))&lt;0)*360</f>
        <v>38.652000000000001</v>
      </c>
      <c r="J370" s="9">
        <f>J368+0.4*(J373-J368)</f>
        <v>977</v>
      </c>
      <c r="K370" s="33">
        <v>-23</v>
      </c>
      <c r="L370" s="9">
        <v>24</v>
      </c>
      <c r="M370" s="29">
        <f>(H373-H368)*100</f>
        <v>-62.999999999999986</v>
      </c>
      <c r="P370" s="29">
        <f>100*(G373-G368)</f>
        <v>-232.99999999999991</v>
      </c>
      <c r="S370" s="50">
        <f>((I373-I368)*100-36000*(I373-I368&gt;0))</f>
        <v>-6587</v>
      </c>
      <c r="T370" s="5">
        <f t="shared" si="63"/>
        <v>-13.173999999999999</v>
      </c>
      <c r="U370" s="5" t="b">
        <f t="shared" si="64"/>
        <v>0</v>
      </c>
      <c r="V370" s="5">
        <f t="shared" si="72"/>
        <v>0</v>
      </c>
      <c r="W370" s="5" t="e">
        <f t="shared" si="65"/>
        <v>#DIV/0!</v>
      </c>
      <c r="X370" s="1" t="e">
        <f t="shared" si="66"/>
        <v>#DIV/0!</v>
      </c>
      <c r="Z370" s="1" t="e">
        <f t="shared" si="73"/>
        <v>#DIV/0!</v>
      </c>
      <c r="AA370" s="1" t="e">
        <f t="shared" si="74"/>
        <v>#DIV/0!</v>
      </c>
      <c r="AB370" s="36">
        <f t="shared" si="69"/>
        <v>45279</v>
      </c>
      <c r="AC370" s="33">
        <f t="shared" si="70"/>
        <v>-23</v>
      </c>
      <c r="AD370" s="9">
        <f t="shared" si="71"/>
        <v>24</v>
      </c>
      <c r="AE370" s="9">
        <f>AE368+(0.4*AF370-0.06*(AG373+AG368))</f>
        <v>-1403.78</v>
      </c>
      <c r="AF370" s="1">
        <f>AE373-AE368</f>
        <v>-6</v>
      </c>
    </row>
    <row r="371" spans="1:33" ht="15" customHeight="1" x14ac:dyDescent="0.2">
      <c r="A371" s="3">
        <f t="shared" si="67"/>
        <v>45280</v>
      </c>
      <c r="B371" s="6">
        <f t="shared" si="68"/>
        <v>45280</v>
      </c>
      <c r="C371" s="46"/>
      <c r="D371" s="14"/>
      <c r="E371" s="14"/>
      <c r="F371" s="15"/>
      <c r="G371" s="8">
        <f>G368+0.01*(0.6*P370-0.06*(Q372+Q367))</f>
        <v>8.0503999999999998</v>
      </c>
      <c r="H371" s="8">
        <f>H368+0.01*(0.6*M370-0.06*(N372+N367))</f>
        <v>-1.4692000000000001</v>
      </c>
      <c r="I371" s="8">
        <f>I368+0.6*((I373-I368)-360*(I373-I368&gt;0))+(I368+0.6*((I373-I368)-360*(I373-I368&gt;0))&lt;0)*360</f>
        <v>25.478000000000002</v>
      </c>
      <c r="J371" s="9">
        <f>J368+0.6*(J373-J368)</f>
        <v>977</v>
      </c>
      <c r="K371" s="33">
        <v>-23</v>
      </c>
      <c r="L371" s="9">
        <v>25</v>
      </c>
      <c r="M371" s="29"/>
      <c r="P371" s="29"/>
      <c r="S371" s="51"/>
      <c r="T371" s="5">
        <f t="shared" si="63"/>
        <v>-13.173999999999999</v>
      </c>
      <c r="U371" s="5" t="b">
        <f t="shared" si="64"/>
        <v>0</v>
      </c>
      <c r="V371" s="5">
        <f t="shared" si="72"/>
        <v>0</v>
      </c>
      <c r="W371" s="5" t="e">
        <f t="shared" si="65"/>
        <v>#DIV/0!</v>
      </c>
      <c r="X371" s="1" t="e">
        <f t="shared" si="66"/>
        <v>#DIV/0!</v>
      </c>
      <c r="Z371" s="1" t="e">
        <f t="shared" si="73"/>
        <v>#DIV/0!</v>
      </c>
      <c r="AA371" s="1" t="e">
        <f t="shared" si="74"/>
        <v>#DIV/0!</v>
      </c>
      <c r="AB371" s="36">
        <f t="shared" si="69"/>
        <v>45280</v>
      </c>
      <c r="AC371" s="33">
        <f t="shared" si="70"/>
        <v>-23</v>
      </c>
      <c r="AD371" s="9">
        <f t="shared" si="71"/>
        <v>25</v>
      </c>
      <c r="AE371" s="9">
        <f>AE368+(0.6*AF370-0.06*(AG373+AG368))</f>
        <v>-1404.98</v>
      </c>
    </row>
    <row r="372" spans="1:33" ht="15" customHeight="1" x14ac:dyDescent="0.2">
      <c r="A372" s="3">
        <f t="shared" si="67"/>
        <v>45281</v>
      </c>
      <c r="B372" s="6">
        <f t="shared" si="68"/>
        <v>45281</v>
      </c>
      <c r="C372" s="46"/>
      <c r="D372" s="14"/>
      <c r="E372" s="14"/>
      <c r="F372" s="15"/>
      <c r="G372" s="8">
        <f>G368+0.01*(0.8*P370-0.04*(Q372+Q367))</f>
        <v>7.5815999999999999</v>
      </c>
      <c r="H372" s="8">
        <f>H368+0.01*(0.8*M370-0.04*(N372+N367))</f>
        <v>-1.5948</v>
      </c>
      <c r="I372" s="8">
        <f>I368+0.8*((I373-I368)-360*(I373-I368&gt;0))+(I368+0.8*((I373-I368)-360*(I373-I368&gt;0))&lt;0)*360</f>
        <v>12.303999999999995</v>
      </c>
      <c r="J372" s="9">
        <f>J368+0.8*(J373-J368)</f>
        <v>977</v>
      </c>
      <c r="K372" s="33">
        <v>-23</v>
      </c>
      <c r="L372" s="9">
        <v>26</v>
      </c>
      <c r="M372" s="29"/>
      <c r="N372" s="2">
        <f>M375-M370</f>
        <v>1</v>
      </c>
      <c r="P372" s="29"/>
      <c r="Q372" s="2">
        <f>P375-P370</f>
        <v>-5.0000000000000853</v>
      </c>
      <c r="S372" s="51"/>
      <c r="T372" s="5">
        <f t="shared" si="63"/>
        <v>-13.174000000000007</v>
      </c>
      <c r="U372" s="5" t="b">
        <f t="shared" si="64"/>
        <v>0</v>
      </c>
      <c r="V372" s="5">
        <f t="shared" si="72"/>
        <v>0</v>
      </c>
      <c r="W372" s="5" t="e">
        <f t="shared" si="65"/>
        <v>#DIV/0!</v>
      </c>
      <c r="X372" s="1" t="e">
        <f t="shared" si="66"/>
        <v>#DIV/0!</v>
      </c>
      <c r="Z372" s="1" t="e">
        <f t="shared" si="73"/>
        <v>#DIV/0!</v>
      </c>
      <c r="AA372" s="1" t="e">
        <f t="shared" si="74"/>
        <v>#DIV/0!</v>
      </c>
      <c r="AB372" s="36">
        <f t="shared" si="69"/>
        <v>45281</v>
      </c>
      <c r="AC372" s="33">
        <f t="shared" si="70"/>
        <v>-23</v>
      </c>
      <c r="AD372" s="9">
        <f t="shared" si="71"/>
        <v>26</v>
      </c>
      <c r="AE372" s="9">
        <f>AE368+(0.8*AF370-0.04*(AG373+AG368))</f>
        <v>-1405.72</v>
      </c>
    </row>
    <row r="373" spans="1:33" ht="15" customHeight="1" x14ac:dyDescent="0.2">
      <c r="A373" s="18">
        <f t="shared" si="67"/>
        <v>45282</v>
      </c>
      <c r="B373" s="6">
        <f t="shared" si="68"/>
        <v>45282</v>
      </c>
      <c r="C373" s="46">
        <v>2279</v>
      </c>
      <c r="D373" s="14"/>
      <c r="E373" s="14"/>
      <c r="F373" s="15"/>
      <c r="G373" s="8">
        <v>7.11</v>
      </c>
      <c r="H373" s="8">
        <v>-1.72</v>
      </c>
      <c r="I373" s="8">
        <v>359.13</v>
      </c>
      <c r="J373" s="9">
        <v>977</v>
      </c>
      <c r="K373" s="33">
        <v>-23</v>
      </c>
      <c r="L373" s="9">
        <v>26</v>
      </c>
      <c r="M373" s="29"/>
      <c r="P373" s="29"/>
      <c r="S373" s="38"/>
      <c r="T373" s="5">
        <f t="shared" si="63"/>
        <v>346.82600000000002</v>
      </c>
      <c r="U373" s="5" t="b">
        <f t="shared" si="64"/>
        <v>1</v>
      </c>
      <c r="V373" s="5">
        <f t="shared" si="72"/>
        <v>-13.173999999999978</v>
      </c>
      <c r="W373" s="5">
        <f t="shared" si="65"/>
        <v>7.4150599666008699</v>
      </c>
      <c r="X373" s="1">
        <f t="shared" si="66"/>
        <v>7.4150599666008699</v>
      </c>
      <c r="Y373" s="1">
        <v>2279</v>
      </c>
      <c r="Z373" s="1">
        <f t="shared" si="73"/>
        <v>7</v>
      </c>
      <c r="AA373" s="1">
        <f t="shared" si="74"/>
        <v>25</v>
      </c>
      <c r="AB373" s="36">
        <f t="shared" si="69"/>
        <v>45282</v>
      </c>
      <c r="AC373" s="33">
        <f t="shared" si="70"/>
        <v>-23</v>
      </c>
      <c r="AD373" s="9">
        <f t="shared" si="71"/>
        <v>26</v>
      </c>
      <c r="AE373" s="1">
        <f>SIGN(AC373)*(ABS(AC373)*60+AD373)+(AC373=0)*AD373</f>
        <v>-1406</v>
      </c>
      <c r="AG373" s="1">
        <f>AF375-AF370</f>
        <v>11</v>
      </c>
    </row>
    <row r="374" spans="1:33" ht="15" customHeight="1" x14ac:dyDescent="0.2">
      <c r="A374" s="3">
        <f t="shared" si="67"/>
        <v>45283</v>
      </c>
      <c r="B374" s="6">
        <f t="shared" si="68"/>
        <v>45283</v>
      </c>
      <c r="C374" s="47">
        <v>0.30902777777777779</v>
      </c>
      <c r="D374" s="14"/>
      <c r="E374" s="14"/>
      <c r="F374" s="15"/>
      <c r="G374" s="8">
        <f>G373+0.01*(0.2*P375-0.04*(Q377+Q372))</f>
        <v>6.6376000000000008</v>
      </c>
      <c r="H374" s="8">
        <f>H373+0.01*(0.2*M375-0.04*(N377+N372))</f>
        <v>-1.8452</v>
      </c>
      <c r="I374" s="8">
        <f>I373+0.2*((I378-I373)-360*(I378-I373&gt;0))+(I373+0.2*((I378-I373)-360*(I378-I373&gt;0))&lt;0)*360</f>
        <v>345.95600000000002</v>
      </c>
      <c r="J374" s="9">
        <f>J373+0.2*(J378-J373)</f>
        <v>977</v>
      </c>
      <c r="K374" s="33">
        <v>-23</v>
      </c>
      <c r="L374" s="9">
        <v>26</v>
      </c>
      <c r="M374" s="29"/>
      <c r="O374" s="2">
        <f>N377-N372</f>
        <v>0.99999999999997868</v>
      </c>
      <c r="P374" s="29"/>
      <c r="R374" s="2">
        <f>Q377-Q372</f>
        <v>1.0000000000000568</v>
      </c>
      <c r="S374" s="51"/>
      <c r="T374" s="5">
        <f t="shared" si="63"/>
        <v>-13.173999999999978</v>
      </c>
      <c r="U374" s="5" t="b">
        <f t="shared" si="64"/>
        <v>0</v>
      </c>
      <c r="V374" s="5">
        <f t="shared" si="72"/>
        <v>0</v>
      </c>
      <c r="W374" s="5" t="e">
        <f t="shared" si="65"/>
        <v>#DIV/0!</v>
      </c>
      <c r="X374" s="1" t="e">
        <f t="shared" si="66"/>
        <v>#DIV/0!</v>
      </c>
      <c r="Z374" s="1" t="e">
        <f t="shared" si="73"/>
        <v>#DIV/0!</v>
      </c>
      <c r="AA374" s="1" t="e">
        <f t="shared" si="74"/>
        <v>#DIV/0!</v>
      </c>
      <c r="AB374" s="36">
        <f t="shared" si="69"/>
        <v>45283</v>
      </c>
      <c r="AC374" s="33">
        <f t="shared" si="70"/>
        <v>-23</v>
      </c>
      <c r="AD374" s="9">
        <f t="shared" si="71"/>
        <v>26</v>
      </c>
      <c r="AE374" s="9">
        <f>AE373+(0.2*AF375-0.04*(AG378+AG373))</f>
        <v>-1405.92</v>
      </c>
    </row>
    <row r="375" spans="1:33" ht="15" customHeight="1" x14ac:dyDescent="0.2">
      <c r="A375" s="3">
        <f t="shared" si="67"/>
        <v>45284</v>
      </c>
      <c r="B375" s="6">
        <f t="shared" si="68"/>
        <v>45284</v>
      </c>
      <c r="C375" s="46"/>
      <c r="D375" s="14"/>
      <c r="E375" s="14"/>
      <c r="F375" s="15"/>
      <c r="G375" s="8">
        <f>G373+0.01*(0.4*P375-0.06*(Q377+Q372))</f>
        <v>6.1634000000000002</v>
      </c>
      <c r="H375" s="8">
        <f>H373+0.01*(0.4*M375-0.06*(N377+N372))</f>
        <v>-1.9698</v>
      </c>
      <c r="I375" s="8">
        <f>I373+0.4*((I378-I373)-360*(I378-I373&gt;0))+(I373+0.4*((I378-I373)-360*(I378-I373&gt;0))&lt;0)*360</f>
        <v>332.78199999999998</v>
      </c>
      <c r="J375" s="9">
        <f>J373+0.4*(J378-J373)</f>
        <v>977</v>
      </c>
      <c r="K375" s="33">
        <v>-23</v>
      </c>
      <c r="L375" s="9">
        <v>25</v>
      </c>
      <c r="M375" s="29">
        <f>(H378-H373)*100</f>
        <v>-61.999999999999986</v>
      </c>
      <c r="P375" s="29">
        <f>100*(G378-G373)</f>
        <v>-238</v>
      </c>
      <c r="S375" s="50">
        <f>((I378-I373)*100-36000*(I378-I373&gt;0))</f>
        <v>-6587</v>
      </c>
      <c r="T375" s="5">
        <f t="shared" si="63"/>
        <v>-13.174000000000035</v>
      </c>
      <c r="U375" s="5" t="b">
        <f t="shared" si="64"/>
        <v>0</v>
      </c>
      <c r="V375" s="5">
        <f t="shared" si="72"/>
        <v>0</v>
      </c>
      <c r="W375" s="5" t="e">
        <f t="shared" si="65"/>
        <v>#DIV/0!</v>
      </c>
      <c r="X375" s="1" t="e">
        <f t="shared" si="66"/>
        <v>#DIV/0!</v>
      </c>
      <c r="Z375" s="1" t="e">
        <f t="shared" si="73"/>
        <v>#DIV/0!</v>
      </c>
      <c r="AA375" s="1" t="e">
        <f t="shared" si="74"/>
        <v>#DIV/0!</v>
      </c>
      <c r="AB375" s="36">
        <f t="shared" si="69"/>
        <v>45284</v>
      </c>
      <c r="AC375" s="33">
        <f t="shared" si="70"/>
        <v>-23</v>
      </c>
      <c r="AD375" s="9">
        <f t="shared" si="71"/>
        <v>25</v>
      </c>
      <c r="AE375" s="9">
        <f>AE373+(0.4*AF375-0.06*(AG378+AG373))</f>
        <v>-1405.38</v>
      </c>
      <c r="AF375" s="1">
        <f>AE378-AE373</f>
        <v>5</v>
      </c>
    </row>
    <row r="376" spans="1:33" ht="15" customHeight="1" x14ac:dyDescent="0.2">
      <c r="A376" s="3">
        <f t="shared" si="67"/>
        <v>45285</v>
      </c>
      <c r="B376" s="6">
        <f t="shared" si="68"/>
        <v>45285</v>
      </c>
      <c r="C376" s="46"/>
      <c r="D376" s="14"/>
      <c r="E376" s="14"/>
      <c r="F376" s="15"/>
      <c r="G376" s="8">
        <f>G373+0.01*(0.6*P375-0.06*(Q377+Q372))</f>
        <v>5.6874000000000002</v>
      </c>
      <c r="H376" s="8">
        <f>H373+0.01*(0.6*M375-0.06*(N377+N372))</f>
        <v>-2.0937999999999999</v>
      </c>
      <c r="I376" s="8">
        <f>I373+0.6*((I378-I373)-360*(I378-I373&gt;0))+(I373+0.6*((I378-I373)-360*(I378-I373&gt;0))&lt;0)*360</f>
        <v>319.608</v>
      </c>
      <c r="J376" s="9">
        <f>J373+0.6*(J378-J373)</f>
        <v>977</v>
      </c>
      <c r="K376" s="33">
        <v>-23</v>
      </c>
      <c r="L376" s="9">
        <v>24</v>
      </c>
      <c r="M376" s="29"/>
      <c r="P376" s="29"/>
      <c r="S376" s="51"/>
      <c r="T376" s="5">
        <f t="shared" si="63"/>
        <v>-13.173999999999978</v>
      </c>
      <c r="U376" s="5" t="b">
        <f t="shared" si="64"/>
        <v>0</v>
      </c>
      <c r="V376" s="5">
        <f t="shared" si="72"/>
        <v>0</v>
      </c>
      <c r="W376" s="5" t="e">
        <f t="shared" si="65"/>
        <v>#DIV/0!</v>
      </c>
      <c r="X376" s="1" t="e">
        <f t="shared" si="66"/>
        <v>#DIV/0!</v>
      </c>
      <c r="Z376" s="1" t="e">
        <f t="shared" si="73"/>
        <v>#DIV/0!</v>
      </c>
      <c r="AA376" s="1" t="e">
        <f t="shared" si="74"/>
        <v>#DIV/0!</v>
      </c>
      <c r="AB376" s="36">
        <f t="shared" si="69"/>
        <v>45285</v>
      </c>
      <c r="AC376" s="33">
        <f t="shared" si="70"/>
        <v>-23</v>
      </c>
      <c r="AD376" s="9">
        <f t="shared" si="71"/>
        <v>24</v>
      </c>
      <c r="AE376" s="9">
        <f>AE373+(0.6*AF375-0.06*(AG378+AG373))</f>
        <v>-1404.38</v>
      </c>
    </row>
    <row r="377" spans="1:33" ht="15" customHeight="1" x14ac:dyDescent="0.2">
      <c r="A377" s="3">
        <f t="shared" si="67"/>
        <v>45286</v>
      </c>
      <c r="B377" s="6">
        <f t="shared" si="68"/>
        <v>45286</v>
      </c>
      <c r="C377" s="46"/>
      <c r="D377" s="14"/>
      <c r="E377" s="14"/>
      <c r="F377" s="15"/>
      <c r="G377" s="8">
        <f>G373+0.01*(0.8*P375-0.04*(Q377+Q372))</f>
        <v>5.2096</v>
      </c>
      <c r="H377" s="8">
        <f>H373+0.01*(0.8*M375-0.04*(N377+N372))</f>
        <v>-2.2172000000000001</v>
      </c>
      <c r="I377" s="8">
        <f>I373+0.8*((I378-I373)-360*(I378-I373&gt;0))+(I373+0.8*((I378-I373)-360*(I378-I373&gt;0))&lt;0)*360</f>
        <v>306.43399999999997</v>
      </c>
      <c r="J377" s="9">
        <f>J373+0.8*(J378-J373)</f>
        <v>977</v>
      </c>
      <c r="K377" s="33">
        <v>-23</v>
      </c>
      <c r="L377" s="9">
        <v>23</v>
      </c>
      <c r="M377" s="29"/>
      <c r="N377" s="2">
        <f>M380-M375</f>
        <v>1.9999999999999787</v>
      </c>
      <c r="P377" s="29"/>
      <c r="Q377" s="2">
        <f>P380-P375</f>
        <v>-4.0000000000000284</v>
      </c>
      <c r="S377" s="51"/>
      <c r="T377" s="5">
        <f t="shared" si="63"/>
        <v>-13.174000000000035</v>
      </c>
      <c r="U377" s="5" t="b">
        <f t="shared" si="64"/>
        <v>0</v>
      </c>
      <c r="V377" s="5">
        <f t="shared" si="72"/>
        <v>0</v>
      </c>
      <c r="W377" s="5" t="e">
        <f t="shared" si="65"/>
        <v>#DIV/0!</v>
      </c>
      <c r="X377" s="1" t="e">
        <f t="shared" si="66"/>
        <v>#DIV/0!</v>
      </c>
      <c r="Z377" s="1" t="e">
        <f t="shared" si="73"/>
        <v>#DIV/0!</v>
      </c>
      <c r="AA377" s="1" t="e">
        <f t="shared" si="74"/>
        <v>#DIV/0!</v>
      </c>
      <c r="AB377" s="36">
        <f t="shared" si="69"/>
        <v>45286</v>
      </c>
      <c r="AC377" s="33">
        <f t="shared" si="70"/>
        <v>-23</v>
      </c>
      <c r="AD377" s="9">
        <f t="shared" si="71"/>
        <v>23</v>
      </c>
      <c r="AE377" s="9">
        <f>AE373+(0.8*AF375-0.04*(AG378+AG373))</f>
        <v>-1402.92</v>
      </c>
    </row>
    <row r="378" spans="1:33" ht="15" customHeight="1" x14ac:dyDescent="0.2">
      <c r="A378" s="18">
        <f t="shared" si="67"/>
        <v>45287</v>
      </c>
      <c r="B378" s="6">
        <f t="shared" si="68"/>
        <v>45287</v>
      </c>
      <c r="C378" s="46"/>
      <c r="D378" s="14"/>
      <c r="E378" s="14"/>
      <c r="F378" s="15"/>
      <c r="G378" s="8">
        <v>4.7300000000000004</v>
      </c>
      <c r="H378" s="8">
        <v>-2.34</v>
      </c>
      <c r="I378" s="8">
        <v>293.26</v>
      </c>
      <c r="J378" s="9">
        <v>977</v>
      </c>
      <c r="K378" s="33">
        <v>-23</v>
      </c>
      <c r="L378" s="9">
        <v>21</v>
      </c>
      <c r="M378" s="29"/>
      <c r="P378" s="29"/>
      <c r="S378" s="51"/>
      <c r="T378" s="5">
        <f t="shared" si="63"/>
        <v>-13.173999999999978</v>
      </c>
      <c r="U378" s="5" t="b">
        <f t="shared" si="64"/>
        <v>0</v>
      </c>
      <c r="V378" s="5">
        <f t="shared" si="72"/>
        <v>0</v>
      </c>
      <c r="W378" s="5" t="e">
        <f t="shared" si="65"/>
        <v>#DIV/0!</v>
      </c>
      <c r="X378" s="1" t="e">
        <f t="shared" si="66"/>
        <v>#DIV/0!</v>
      </c>
      <c r="Z378" s="1" t="e">
        <f t="shared" si="73"/>
        <v>#DIV/0!</v>
      </c>
      <c r="AA378" s="1" t="e">
        <f t="shared" si="74"/>
        <v>#DIV/0!</v>
      </c>
      <c r="AB378" s="36">
        <f t="shared" si="69"/>
        <v>45287</v>
      </c>
      <c r="AC378" s="33">
        <f t="shared" si="70"/>
        <v>-23</v>
      </c>
      <c r="AD378" s="9">
        <f t="shared" si="71"/>
        <v>21</v>
      </c>
      <c r="AE378" s="1">
        <f>SIGN(AC378)*(ABS(AC378)*60+AD378)+(AC378=0)*AD378</f>
        <v>-1401</v>
      </c>
      <c r="AG378" s="1">
        <f>AF380-AF375</f>
        <v>12</v>
      </c>
    </row>
    <row r="379" spans="1:33" ht="15" customHeight="1" x14ac:dyDescent="0.2">
      <c r="A379" s="3">
        <f t="shared" si="67"/>
        <v>45288</v>
      </c>
      <c r="B379" s="6">
        <f t="shared" si="68"/>
        <v>45288</v>
      </c>
      <c r="C379" s="46"/>
      <c r="D379" s="14"/>
      <c r="E379" s="14"/>
      <c r="F379" s="15"/>
      <c r="G379" s="8">
        <f>G378+0.01*(0.2*P380-0.04*(Q382+Q377))</f>
        <v>4.2476000000000003</v>
      </c>
      <c r="H379" s="8">
        <f>H378+0.01*(0.2*M380-0.04*(N382+N377))</f>
        <v>-2.4607999999999999</v>
      </c>
      <c r="I379" s="8">
        <f>I378+0.2*((I383-I378)-360*(I383-I378&gt;0))+(I378+0.2*((I383-I378)-360*(I383-I378&gt;0))&lt;0)*360</f>
        <v>280.08799999999997</v>
      </c>
      <c r="J379" s="9">
        <f>J378+0.2*(J383-J378)</f>
        <v>977</v>
      </c>
      <c r="K379" s="33">
        <v>-23</v>
      </c>
      <c r="L379" s="9">
        <v>18</v>
      </c>
      <c r="M379" s="29"/>
      <c r="O379" s="2">
        <f>N382-N377</f>
        <v>-1.9999999999999787</v>
      </c>
      <c r="P379" s="29"/>
      <c r="S379" s="51"/>
      <c r="T379" s="5">
        <f t="shared" si="63"/>
        <v>-13.172000000000025</v>
      </c>
      <c r="U379" s="5" t="b">
        <f t="shared" si="64"/>
        <v>0</v>
      </c>
      <c r="V379" s="5">
        <f t="shared" si="72"/>
        <v>0</v>
      </c>
      <c r="W379" s="5" t="e">
        <f t="shared" si="65"/>
        <v>#DIV/0!</v>
      </c>
      <c r="X379" s="1" t="e">
        <f t="shared" si="66"/>
        <v>#DIV/0!</v>
      </c>
      <c r="Z379" s="1" t="e">
        <f t="shared" si="73"/>
        <v>#DIV/0!</v>
      </c>
      <c r="AA379" s="1" t="e">
        <f t="shared" si="74"/>
        <v>#DIV/0!</v>
      </c>
      <c r="AB379" s="36">
        <f t="shared" si="69"/>
        <v>45288</v>
      </c>
      <c r="AC379" s="33">
        <f t="shared" si="70"/>
        <v>-23</v>
      </c>
      <c r="AD379" s="39">
        <f t="shared" si="71"/>
        <v>18</v>
      </c>
    </row>
    <row r="380" spans="1:33" ht="15" customHeight="1" x14ac:dyDescent="0.2">
      <c r="A380" s="3">
        <f t="shared" si="67"/>
        <v>45289</v>
      </c>
      <c r="B380" s="6">
        <f t="shared" si="68"/>
        <v>45289</v>
      </c>
      <c r="C380" s="46"/>
      <c r="D380" s="14"/>
      <c r="E380" s="14"/>
      <c r="F380" s="15"/>
      <c r="G380" s="8">
        <f>G378+0.01*(0.4*P380-0.06*(Q382+Q377))</f>
        <v>3.7644000000000002</v>
      </c>
      <c r="H380" s="8">
        <f>H378+0.01*(0.4*M380-0.06*(N382+N377))</f>
        <v>-2.5811999999999999</v>
      </c>
      <c r="I380" s="8">
        <f>I378+0.4*((I383-I378)-360*(I383-I378&gt;0))+(I378+0.4*((I383-I378)-360*(I383-I378&gt;0))&lt;0)*360</f>
        <v>266.916</v>
      </c>
      <c r="J380" s="9">
        <f>J378+0.4*(J383-J378)</f>
        <v>977</v>
      </c>
      <c r="K380" s="33">
        <v>-23</v>
      </c>
      <c r="L380" s="9">
        <v>15</v>
      </c>
      <c r="M380" s="29">
        <f>(H383-H378)*100</f>
        <v>-60.000000000000007</v>
      </c>
      <c r="P380" s="29">
        <f>100*(G383-G378)</f>
        <v>-242.00000000000003</v>
      </c>
      <c r="S380" s="50">
        <f>((I383-I378)*100-36000*(I383-I378&gt;0))</f>
        <v>-6585.9999999999982</v>
      </c>
      <c r="T380" s="5">
        <f t="shared" si="63"/>
        <v>-13.171999999999969</v>
      </c>
      <c r="U380" s="5" t="b">
        <f t="shared" si="64"/>
        <v>0</v>
      </c>
      <c r="V380" s="5">
        <f t="shared" si="72"/>
        <v>0</v>
      </c>
      <c r="W380" s="5" t="e">
        <f t="shared" si="65"/>
        <v>#DIV/0!</v>
      </c>
      <c r="X380" s="1" t="e">
        <f t="shared" si="66"/>
        <v>#DIV/0!</v>
      </c>
      <c r="Z380" s="1" t="e">
        <f t="shared" si="73"/>
        <v>#DIV/0!</v>
      </c>
      <c r="AA380" s="1" t="e">
        <f t="shared" si="74"/>
        <v>#DIV/0!</v>
      </c>
      <c r="AB380" s="36">
        <f t="shared" si="69"/>
        <v>45289</v>
      </c>
      <c r="AC380" s="33">
        <f t="shared" si="70"/>
        <v>-23</v>
      </c>
      <c r="AD380" s="9">
        <f t="shared" si="71"/>
        <v>15</v>
      </c>
      <c r="AF380" s="1">
        <f>AE383-AE378</f>
        <v>17</v>
      </c>
    </row>
    <row r="381" spans="1:33" ht="15" customHeight="1" x14ac:dyDescent="0.2">
      <c r="A381" s="3">
        <f t="shared" si="67"/>
        <v>45290</v>
      </c>
      <c r="B381" s="6">
        <f t="shared" si="68"/>
        <v>45290</v>
      </c>
      <c r="C381" s="46"/>
      <c r="D381" s="14"/>
      <c r="E381" s="14"/>
      <c r="F381" s="15"/>
      <c r="G381" s="8">
        <f>G378+0.01*(0.6*P380-0.06*(Q382+Q377))</f>
        <v>3.2804000000000002</v>
      </c>
      <c r="H381" s="8">
        <f>H378+0.01*(0.6*M380-0.06*(N382+N377))</f>
        <v>-2.7012</v>
      </c>
      <c r="I381" s="8">
        <f>I378+0.6*((I383-I378)-360*(I383-I378&gt;0))+(I378+0.6*((I383-I378)-360*(I383-I378&gt;0))&lt;0)*360</f>
        <v>253.744</v>
      </c>
      <c r="J381" s="9">
        <f>J378+0.6*(J383-J378)</f>
        <v>977</v>
      </c>
      <c r="K381" s="33">
        <v>-23</v>
      </c>
      <c r="L381" s="9">
        <v>12</v>
      </c>
      <c r="M381" s="29"/>
      <c r="P381" s="29"/>
      <c r="S381" s="51"/>
      <c r="T381" s="5">
        <f t="shared" si="63"/>
        <v>-13.171999999999997</v>
      </c>
      <c r="U381" s="5" t="b">
        <f t="shared" si="64"/>
        <v>0</v>
      </c>
      <c r="V381" s="5">
        <f t="shared" si="72"/>
        <v>0</v>
      </c>
      <c r="W381" s="5" t="e">
        <f t="shared" si="65"/>
        <v>#DIV/0!</v>
      </c>
      <c r="X381" s="1" t="e">
        <f t="shared" si="66"/>
        <v>#DIV/0!</v>
      </c>
      <c r="Z381" s="1" t="e">
        <f t="shared" si="73"/>
        <v>#DIV/0!</v>
      </c>
      <c r="AA381" s="1" t="e">
        <f t="shared" si="74"/>
        <v>#DIV/0!</v>
      </c>
      <c r="AB381" s="36">
        <f t="shared" si="69"/>
        <v>45290</v>
      </c>
      <c r="AC381" s="33">
        <f t="shared" si="70"/>
        <v>-23</v>
      </c>
      <c r="AD381" s="39">
        <f t="shared" si="71"/>
        <v>12</v>
      </c>
    </row>
    <row r="382" spans="1:33" ht="15" customHeight="1" x14ac:dyDescent="0.2">
      <c r="A382" s="3">
        <f t="shared" si="67"/>
        <v>45291</v>
      </c>
      <c r="B382" s="6">
        <f t="shared" si="68"/>
        <v>45291</v>
      </c>
      <c r="C382" s="48"/>
      <c r="D382" s="26"/>
      <c r="E382" s="26"/>
      <c r="F382" s="25"/>
      <c r="G382" s="8">
        <f>G378+0.01*(0.8*P380-0.04*(Q382+Q377))</f>
        <v>2.7956000000000003</v>
      </c>
      <c r="H382" s="8">
        <f>H378+0.01*(0.8*M380-0.04*(N382+N377))</f>
        <v>-2.8207999999999998</v>
      </c>
      <c r="I382" s="8">
        <f>I378+0.8*((I383-I378)-360*(I383-I378&gt;0))+(I378+0.8*((I383-I378)-360*(I383-I378&gt;0))&lt;0)*360</f>
        <v>240.572</v>
      </c>
      <c r="J382" s="9">
        <f>J378+0.8*(J383-J378)</f>
        <v>977</v>
      </c>
      <c r="K382" s="33">
        <v>-23</v>
      </c>
      <c r="L382" s="9">
        <v>8</v>
      </c>
      <c r="M382" s="29"/>
      <c r="N382" s="2">
        <f>M385-M380</f>
        <v>0</v>
      </c>
      <c r="P382" s="29"/>
      <c r="S382" s="51"/>
      <c r="T382" s="5">
        <f t="shared" si="63"/>
        <v>-13.171999999999997</v>
      </c>
      <c r="U382" s="5" t="b">
        <f t="shared" si="64"/>
        <v>0</v>
      </c>
      <c r="V382" s="5">
        <f t="shared" si="72"/>
        <v>0</v>
      </c>
      <c r="W382" s="5" t="e">
        <f t="shared" si="65"/>
        <v>#DIV/0!</v>
      </c>
      <c r="X382" s="1" t="e">
        <f t="shared" si="66"/>
        <v>#DIV/0!</v>
      </c>
      <c r="Z382" s="1" t="e">
        <f t="shared" si="73"/>
        <v>#DIV/0!</v>
      </c>
      <c r="AA382" s="1" t="e">
        <f t="shared" si="74"/>
        <v>#DIV/0!</v>
      </c>
      <c r="AB382" s="36">
        <f t="shared" si="69"/>
        <v>45291</v>
      </c>
      <c r="AC382" s="33">
        <f t="shared" si="70"/>
        <v>-23</v>
      </c>
      <c r="AD382" s="39">
        <f t="shared" si="71"/>
        <v>8</v>
      </c>
    </row>
    <row r="383" spans="1:33" ht="13.2" customHeight="1" x14ac:dyDescent="0.2">
      <c r="A383" s="18">
        <f t="shared" si="67"/>
        <v>45292</v>
      </c>
      <c r="B383" s="12">
        <f t="shared" si="68"/>
        <v>45292</v>
      </c>
      <c r="G383" s="10">
        <v>2.31</v>
      </c>
      <c r="H383" s="10">
        <v>-2.94</v>
      </c>
      <c r="I383" s="10">
        <v>227.4</v>
      </c>
      <c r="J383" s="11">
        <v>977</v>
      </c>
      <c r="K383" s="30">
        <v>-23</v>
      </c>
      <c r="L383" s="11">
        <v>4</v>
      </c>
      <c r="M383" s="29"/>
      <c r="P383" s="29"/>
      <c r="S383" s="51"/>
      <c r="T383" s="5">
        <f t="shared" si="63"/>
        <v>-13.171999999999997</v>
      </c>
      <c r="U383" s="5" t="b">
        <f t="shared" si="64"/>
        <v>0</v>
      </c>
      <c r="V383" s="5">
        <f t="shared" si="72"/>
        <v>0</v>
      </c>
      <c r="W383" s="5" t="e">
        <f t="shared" si="65"/>
        <v>#DIV/0!</v>
      </c>
      <c r="X383" s="1" t="e">
        <f t="shared" si="66"/>
        <v>#DIV/0!</v>
      </c>
      <c r="Z383" s="1" t="e">
        <f t="shared" si="73"/>
        <v>#DIV/0!</v>
      </c>
      <c r="AA383" s="1" t="e">
        <f t="shared" si="74"/>
        <v>#DIV/0!</v>
      </c>
      <c r="AB383" s="36">
        <f t="shared" si="69"/>
        <v>45292</v>
      </c>
      <c r="AC383" s="33">
        <f t="shared" si="70"/>
        <v>-23</v>
      </c>
      <c r="AD383" s="9">
        <f t="shared" si="71"/>
        <v>4</v>
      </c>
      <c r="AE383" s="1">
        <f>SIGN(AC383)*(ABS(AC383)*60+AD383)+(AC383=0)*AD383</f>
        <v>-1384</v>
      </c>
    </row>
    <row r="384" spans="1:33" x14ac:dyDescent="0.2">
      <c r="A384" s="3">
        <f t="shared" si="67"/>
        <v>45293</v>
      </c>
      <c r="B384" s="12">
        <f t="shared" si="68"/>
        <v>45293</v>
      </c>
      <c r="M384" s="29"/>
      <c r="P384" s="29"/>
      <c r="S384" s="51"/>
      <c r="T384" s="5">
        <f t="shared" si="63"/>
        <v>-227.4</v>
      </c>
      <c r="U384" s="5" t="b">
        <f t="shared" si="64"/>
        <v>0</v>
      </c>
      <c r="V384" s="5">
        <f t="shared" si="72"/>
        <v>0</v>
      </c>
      <c r="W384" s="5" t="e">
        <f t="shared" si="65"/>
        <v>#DIV/0!</v>
      </c>
      <c r="X384" s="1" t="e">
        <f t="shared" si="66"/>
        <v>#DIV/0!</v>
      </c>
      <c r="Z384" s="1" t="e">
        <f t="shared" si="73"/>
        <v>#DIV/0!</v>
      </c>
      <c r="AA384" s="1" t="e">
        <f t="shared" si="74"/>
        <v>#DIV/0!</v>
      </c>
      <c r="AC384" s="33">
        <f t="shared" si="70"/>
        <v>0</v>
      </c>
      <c r="AD384" s="9">
        <f t="shared" si="71"/>
        <v>0</v>
      </c>
    </row>
    <row r="385" spans="1:30" x14ac:dyDescent="0.2">
      <c r="A385" s="3">
        <f t="shared" si="67"/>
        <v>45294</v>
      </c>
      <c r="B385" s="12">
        <f t="shared" si="68"/>
        <v>45294</v>
      </c>
      <c r="M385" s="29">
        <v>-60</v>
      </c>
      <c r="P385" s="29"/>
      <c r="S385" s="51"/>
      <c r="T385" s="5">
        <f t="shared" si="63"/>
        <v>0</v>
      </c>
      <c r="U385" s="5" t="b">
        <f t="shared" si="64"/>
        <v>0</v>
      </c>
      <c r="V385" s="5">
        <f t="shared" si="72"/>
        <v>0</v>
      </c>
      <c r="W385" s="5" t="e">
        <f t="shared" si="65"/>
        <v>#DIV/0!</v>
      </c>
      <c r="X385" s="1" t="e">
        <f t="shared" si="66"/>
        <v>#DIV/0!</v>
      </c>
      <c r="Z385" s="1" t="e">
        <f t="shared" si="73"/>
        <v>#DIV/0!</v>
      </c>
      <c r="AA385" s="1" t="e">
        <f t="shared" si="74"/>
        <v>#DIV/0!</v>
      </c>
      <c r="AC385" s="33">
        <f t="shared" si="70"/>
        <v>0</v>
      </c>
      <c r="AD385" s="9">
        <f t="shared" si="71"/>
        <v>0</v>
      </c>
    </row>
    <row r="386" spans="1:30" x14ac:dyDescent="0.2">
      <c r="A386" s="3">
        <f t="shared" si="67"/>
        <v>45295</v>
      </c>
      <c r="B386" s="12">
        <f t="shared" si="68"/>
        <v>45295</v>
      </c>
      <c r="M386" s="29"/>
      <c r="P386" s="29"/>
      <c r="S386" s="51"/>
      <c r="T386" s="5">
        <f t="shared" si="63"/>
        <v>0</v>
      </c>
      <c r="U386" s="5" t="b">
        <f t="shared" si="64"/>
        <v>0</v>
      </c>
      <c r="V386" s="5">
        <f t="shared" si="72"/>
        <v>0</v>
      </c>
      <c r="W386" s="5" t="e">
        <f t="shared" si="65"/>
        <v>#DIV/0!</v>
      </c>
      <c r="X386" s="1" t="e">
        <f t="shared" si="66"/>
        <v>#DIV/0!</v>
      </c>
      <c r="Z386" s="1" t="e">
        <f t="shared" si="73"/>
        <v>#DIV/0!</v>
      </c>
      <c r="AA386" s="1" t="e">
        <f t="shared" si="74"/>
        <v>#DIV/0!</v>
      </c>
      <c r="AC386" s="33">
        <f t="shared" si="70"/>
        <v>0</v>
      </c>
      <c r="AD386" s="9">
        <f t="shared" si="71"/>
        <v>0</v>
      </c>
    </row>
    <row r="387" spans="1:30" x14ac:dyDescent="0.2">
      <c r="A387" s="3">
        <f t="shared" si="67"/>
        <v>45296</v>
      </c>
      <c r="B387" s="12">
        <f t="shared" si="68"/>
        <v>45296</v>
      </c>
      <c r="M387" s="29"/>
      <c r="P387" s="29"/>
      <c r="S387" s="51"/>
      <c r="T387" s="5">
        <f t="shared" si="63"/>
        <v>0</v>
      </c>
      <c r="U387" s="5" t="b">
        <f t="shared" si="64"/>
        <v>0</v>
      </c>
      <c r="V387" s="5">
        <f t="shared" si="72"/>
        <v>0</v>
      </c>
      <c r="W387" s="5" t="e">
        <f t="shared" ref="W387" si="75">-((I387-360)/V387*24-9)</f>
        <v>#DIV/0!</v>
      </c>
      <c r="X387" s="1" t="e">
        <f t="shared" si="66"/>
        <v>#DIV/0!</v>
      </c>
      <c r="Z387" s="1" t="e">
        <f t="shared" si="73"/>
        <v>#DIV/0!</v>
      </c>
      <c r="AA387" s="1" t="e">
        <f t="shared" si="74"/>
        <v>#DIV/0!</v>
      </c>
      <c r="AC387" s="33">
        <f t="shared" si="70"/>
        <v>0</v>
      </c>
      <c r="AD387" s="9">
        <f t="shared" si="71"/>
        <v>0</v>
      </c>
    </row>
    <row r="388" spans="1:30" x14ac:dyDescent="0.2">
      <c r="A388" s="18">
        <f t="shared" si="67"/>
        <v>45297</v>
      </c>
      <c r="B388" s="12">
        <f t="shared" si="68"/>
        <v>45297</v>
      </c>
      <c r="K388" s="31">
        <v>-22</v>
      </c>
      <c r="L388" s="2">
        <v>31</v>
      </c>
      <c r="M388" s="29"/>
      <c r="P388" s="29"/>
      <c r="S388" s="51"/>
      <c r="AC388" s="33"/>
      <c r="AD388" s="9"/>
    </row>
    <row r="389" spans="1:30" x14ac:dyDescent="0.2">
      <c r="AC389" s="33"/>
      <c r="AD389" s="9"/>
    </row>
    <row r="390" spans="1:30" x14ac:dyDescent="0.2">
      <c r="AC390" s="33"/>
      <c r="AD390" s="9"/>
    </row>
    <row r="391" spans="1:30" x14ac:dyDescent="0.2">
      <c r="AC391" s="33"/>
      <c r="AD391" s="11"/>
    </row>
    <row r="392" spans="1:30" x14ac:dyDescent="0.2">
      <c r="AC392" s="33"/>
      <c r="AD392" s="11"/>
    </row>
    <row r="393" spans="1:30" x14ac:dyDescent="0.2">
      <c r="AC393" s="33"/>
      <c r="AD393" s="11"/>
    </row>
    <row r="394" spans="1:30" x14ac:dyDescent="0.2">
      <c r="AC394" s="33"/>
      <c r="AD394" s="11"/>
    </row>
    <row r="395" spans="1:30" x14ac:dyDescent="0.2">
      <c r="AC395" s="33"/>
      <c r="AD395" s="11"/>
    </row>
    <row r="396" spans="1:30" x14ac:dyDescent="0.2">
      <c r="AC396" s="33"/>
      <c r="AD396" s="11"/>
    </row>
    <row r="397" spans="1:30" x14ac:dyDescent="0.2">
      <c r="AC397" s="33"/>
      <c r="AD397" s="11"/>
    </row>
    <row r="398" spans="1:30" x14ac:dyDescent="0.2">
      <c r="AC398" s="33"/>
      <c r="AD398" s="11"/>
    </row>
    <row r="399" spans="1:30" x14ac:dyDescent="0.2">
      <c r="AC399" s="33"/>
      <c r="AD399" s="11"/>
    </row>
    <row r="400" spans="1:30" x14ac:dyDescent="0.2">
      <c r="AC400" s="33"/>
      <c r="AD400" s="11"/>
    </row>
    <row r="401" spans="29:30" x14ac:dyDescent="0.2">
      <c r="AC401" s="33"/>
      <c r="AD401" s="11"/>
    </row>
    <row r="402" spans="29:30" x14ac:dyDescent="0.2">
      <c r="AC402" s="33"/>
      <c r="AD402" s="11"/>
    </row>
    <row r="403" spans="29:30" x14ac:dyDescent="0.2">
      <c r="AC403" s="33"/>
      <c r="AD403" s="11"/>
    </row>
    <row r="404" spans="29:30" x14ac:dyDescent="0.2">
      <c r="AC404" s="33"/>
      <c r="AD404" s="11"/>
    </row>
    <row r="405" spans="29:30" x14ac:dyDescent="0.2">
      <c r="AC405" s="33"/>
      <c r="AD405" s="11"/>
    </row>
    <row r="406" spans="29:30" x14ac:dyDescent="0.2">
      <c r="AC406" s="33"/>
      <c r="AD406" s="11"/>
    </row>
    <row r="407" spans="29:30" x14ac:dyDescent="0.2">
      <c r="AC407" s="33"/>
      <c r="AD407" s="11"/>
    </row>
    <row r="408" spans="29:30" x14ac:dyDescent="0.2">
      <c r="AC408" s="33"/>
      <c r="AD408" s="11"/>
    </row>
    <row r="409" spans="29:30" x14ac:dyDescent="0.2">
      <c r="AC409" s="33"/>
      <c r="AD409" s="11"/>
    </row>
    <row r="410" spans="29:30" x14ac:dyDescent="0.2">
      <c r="AC410" s="33"/>
      <c r="AD410" s="11"/>
    </row>
    <row r="411" spans="29:30" x14ac:dyDescent="0.2">
      <c r="AC411" s="33"/>
      <c r="AD411" s="11"/>
    </row>
    <row r="412" spans="29:30" x14ac:dyDescent="0.2">
      <c r="AC412" s="33"/>
      <c r="AD412" s="11"/>
    </row>
    <row r="413" spans="29:30" x14ac:dyDescent="0.2">
      <c r="AC413" s="33"/>
      <c r="AD413" s="11"/>
    </row>
    <row r="414" spans="29:30" x14ac:dyDescent="0.2">
      <c r="AC414" s="33"/>
      <c r="AD414" s="11"/>
    </row>
    <row r="415" spans="29:30" x14ac:dyDescent="0.2">
      <c r="AC415" s="33"/>
      <c r="AD415" s="11"/>
    </row>
    <row r="416" spans="29:30" x14ac:dyDescent="0.2">
      <c r="AC416" s="33"/>
      <c r="AD416" s="11"/>
    </row>
    <row r="417" spans="29:30" x14ac:dyDescent="0.2">
      <c r="AC417" s="33"/>
      <c r="AD417" s="11"/>
    </row>
    <row r="418" spans="29:30" x14ac:dyDescent="0.2">
      <c r="AC418" s="33"/>
      <c r="AD418" s="11"/>
    </row>
    <row r="419" spans="29:30" x14ac:dyDescent="0.2">
      <c r="AC419" s="33"/>
      <c r="AD419" s="11"/>
    </row>
    <row r="420" spans="29:30" x14ac:dyDescent="0.2">
      <c r="AC420" s="33"/>
      <c r="AD420" s="11"/>
    </row>
    <row r="421" spans="29:30" x14ac:dyDescent="0.2">
      <c r="AC421" s="33"/>
      <c r="AD421" s="11"/>
    </row>
    <row r="422" spans="29:30" x14ac:dyDescent="0.2">
      <c r="AC422" s="33"/>
      <c r="AD422" s="11"/>
    </row>
    <row r="423" spans="29:30" x14ac:dyDescent="0.2">
      <c r="AC423" s="33"/>
      <c r="AD423" s="11"/>
    </row>
    <row r="424" spans="29:30" x14ac:dyDescent="0.2">
      <c r="AC424" s="33"/>
      <c r="AD424" s="11"/>
    </row>
    <row r="425" spans="29:30" x14ac:dyDescent="0.2">
      <c r="AC425" s="33"/>
      <c r="AD425" s="11"/>
    </row>
    <row r="426" spans="29:30" x14ac:dyDescent="0.2">
      <c r="AC426" s="33"/>
      <c r="AD426" s="11"/>
    </row>
    <row r="427" spans="29:30" x14ac:dyDescent="0.2">
      <c r="AC427" s="33"/>
      <c r="AD427" s="11"/>
    </row>
    <row r="428" spans="29:30" x14ac:dyDescent="0.2">
      <c r="AC428" s="33"/>
      <c r="AD428" s="11"/>
    </row>
    <row r="429" spans="29:30" x14ac:dyDescent="0.2">
      <c r="AC429" s="33"/>
      <c r="AD429" s="11"/>
    </row>
    <row r="430" spans="29:30" x14ac:dyDescent="0.2">
      <c r="AC430" s="33"/>
      <c r="AD430" s="11"/>
    </row>
    <row r="431" spans="29:30" x14ac:dyDescent="0.2">
      <c r="AC431" s="33"/>
      <c r="AD431" s="11"/>
    </row>
    <row r="432" spans="29:30" x14ac:dyDescent="0.2">
      <c r="AC432" s="33"/>
      <c r="AD432" s="11"/>
    </row>
    <row r="433" spans="29:30" x14ac:dyDescent="0.2">
      <c r="AC433" s="33"/>
      <c r="AD433" s="11"/>
    </row>
    <row r="434" spans="29:30" x14ac:dyDescent="0.2">
      <c r="AC434" s="33"/>
      <c r="AD434" s="11"/>
    </row>
    <row r="435" spans="29:30" x14ac:dyDescent="0.2">
      <c r="AC435" s="33"/>
      <c r="AD435" s="11"/>
    </row>
    <row r="436" spans="29:30" x14ac:dyDescent="0.2">
      <c r="AC436" s="33"/>
      <c r="AD436" s="11"/>
    </row>
    <row r="437" spans="29:30" x14ac:dyDescent="0.2">
      <c r="AC437" s="33"/>
      <c r="AD437" s="11"/>
    </row>
    <row r="438" spans="29:30" x14ac:dyDescent="0.2">
      <c r="AC438" s="33"/>
      <c r="AD438" s="11"/>
    </row>
    <row r="439" spans="29:30" x14ac:dyDescent="0.2">
      <c r="AC439" s="33"/>
      <c r="AD439" s="11"/>
    </row>
    <row r="440" spans="29:30" x14ac:dyDescent="0.2">
      <c r="AC440" s="33"/>
      <c r="AD440" s="11"/>
    </row>
    <row r="441" spans="29:30" x14ac:dyDescent="0.2">
      <c r="AC441" s="33"/>
      <c r="AD441" s="11"/>
    </row>
    <row r="442" spans="29:30" x14ac:dyDescent="0.2">
      <c r="AC442" s="33"/>
      <c r="AD442" s="11"/>
    </row>
    <row r="443" spans="29:30" x14ac:dyDescent="0.2">
      <c r="AC443" s="33"/>
      <c r="AD443" s="11"/>
    </row>
    <row r="444" spans="29:30" x14ac:dyDescent="0.2">
      <c r="AC444" s="33"/>
      <c r="AD444" s="11"/>
    </row>
    <row r="445" spans="29:30" x14ac:dyDescent="0.2">
      <c r="AC445" s="33"/>
      <c r="AD445" s="11"/>
    </row>
    <row r="446" spans="29:30" x14ac:dyDescent="0.2">
      <c r="AC446" s="33"/>
      <c r="AD446" s="11"/>
    </row>
    <row r="447" spans="29:30" x14ac:dyDescent="0.2">
      <c r="AC447" s="33"/>
      <c r="AD447" s="11"/>
    </row>
    <row r="448" spans="29:30" x14ac:dyDescent="0.2">
      <c r="AC448" s="33"/>
      <c r="AD448" s="11"/>
    </row>
    <row r="449" spans="29:30" x14ac:dyDescent="0.2">
      <c r="AC449" s="33"/>
      <c r="AD449" s="11"/>
    </row>
    <row r="450" spans="29:30" x14ac:dyDescent="0.2">
      <c r="AC450" s="33"/>
      <c r="AD450" s="11"/>
    </row>
    <row r="451" spans="29:30" x14ac:dyDescent="0.2">
      <c r="AC451" s="33"/>
      <c r="AD451" s="11"/>
    </row>
    <row r="452" spans="29:30" x14ac:dyDescent="0.2">
      <c r="AC452" s="33"/>
      <c r="AD452" s="11"/>
    </row>
    <row r="453" spans="29:30" x14ac:dyDescent="0.2">
      <c r="AC453" s="33"/>
      <c r="AD453" s="11"/>
    </row>
    <row r="454" spans="29:30" x14ac:dyDescent="0.2">
      <c r="AC454" s="33"/>
      <c r="AD454" s="11"/>
    </row>
    <row r="455" spans="29:30" x14ac:dyDescent="0.2">
      <c r="AC455" s="33"/>
      <c r="AD455" s="11"/>
    </row>
    <row r="456" spans="29:30" x14ac:dyDescent="0.2">
      <c r="AC456" s="33"/>
      <c r="AD456" s="11"/>
    </row>
    <row r="457" spans="29:30" x14ac:dyDescent="0.2">
      <c r="AC457" s="33"/>
      <c r="AD457" s="11"/>
    </row>
    <row r="458" spans="29:30" x14ac:dyDescent="0.2">
      <c r="AC458" s="33"/>
      <c r="AD458" s="11"/>
    </row>
    <row r="459" spans="29:30" x14ac:dyDescent="0.2">
      <c r="AC459" s="33"/>
      <c r="AD459" s="11"/>
    </row>
    <row r="460" spans="29:30" x14ac:dyDescent="0.2">
      <c r="AC460" s="33"/>
      <c r="AD460" s="11"/>
    </row>
    <row r="461" spans="29:30" x14ac:dyDescent="0.2">
      <c r="AC461" s="33"/>
      <c r="AD461" s="11"/>
    </row>
    <row r="462" spans="29:30" x14ac:dyDescent="0.2">
      <c r="AC462" s="33"/>
      <c r="AD462" s="11"/>
    </row>
    <row r="463" spans="29:30" x14ac:dyDescent="0.2">
      <c r="AC463" s="33"/>
      <c r="AD463" s="11"/>
    </row>
    <row r="464" spans="29:30" x14ac:dyDescent="0.2">
      <c r="AC464" s="33"/>
      <c r="AD464" s="11"/>
    </row>
    <row r="465" spans="29:30" x14ac:dyDescent="0.2">
      <c r="AC465" s="33"/>
      <c r="AD465" s="11"/>
    </row>
    <row r="466" spans="29:30" x14ac:dyDescent="0.2">
      <c r="AC466" s="33"/>
      <c r="AD466" s="11"/>
    </row>
    <row r="467" spans="29:30" x14ac:dyDescent="0.2">
      <c r="AC467" s="33"/>
      <c r="AD467" s="11"/>
    </row>
    <row r="468" spans="29:30" x14ac:dyDescent="0.2">
      <c r="AC468" s="33"/>
      <c r="AD468" s="11"/>
    </row>
    <row r="469" spans="29:30" x14ac:dyDescent="0.2">
      <c r="AC469" s="33"/>
      <c r="AD469" s="11"/>
    </row>
    <row r="470" spans="29:30" x14ac:dyDescent="0.2">
      <c r="AC470" s="33"/>
      <c r="AD470" s="11"/>
    </row>
    <row r="471" spans="29:30" x14ac:dyDescent="0.2">
      <c r="AC471" s="33"/>
      <c r="AD471" s="11"/>
    </row>
    <row r="472" spans="29:30" x14ac:dyDescent="0.2">
      <c r="AC472" s="33"/>
      <c r="AD472" s="11"/>
    </row>
    <row r="473" spans="29:30" x14ac:dyDescent="0.2">
      <c r="AC473" s="33"/>
      <c r="AD473" s="11"/>
    </row>
    <row r="474" spans="29:30" x14ac:dyDescent="0.2">
      <c r="AC474" s="33"/>
      <c r="AD474" s="11"/>
    </row>
    <row r="475" spans="29:30" x14ac:dyDescent="0.2">
      <c r="AC475" s="33"/>
      <c r="AD475" s="11"/>
    </row>
    <row r="476" spans="29:30" x14ac:dyDescent="0.2">
      <c r="AC476" s="33"/>
      <c r="AD476" s="11"/>
    </row>
    <row r="477" spans="29:30" x14ac:dyDescent="0.2">
      <c r="AC477" s="33"/>
      <c r="AD477" s="11"/>
    </row>
    <row r="478" spans="29:30" x14ac:dyDescent="0.2">
      <c r="AC478" s="33"/>
      <c r="AD478" s="11"/>
    </row>
    <row r="479" spans="29:30" x14ac:dyDescent="0.2">
      <c r="AC479" s="33"/>
      <c r="AD479" s="11"/>
    </row>
    <row r="480" spans="29:30" x14ac:dyDescent="0.2">
      <c r="AC480" s="33"/>
      <c r="AD480" s="11"/>
    </row>
    <row r="481" spans="29:30" x14ac:dyDescent="0.2">
      <c r="AC481" s="33"/>
      <c r="AD481" s="11"/>
    </row>
    <row r="482" spans="29:30" x14ac:dyDescent="0.2">
      <c r="AC482" s="33"/>
      <c r="AD482" s="11"/>
    </row>
    <row r="483" spans="29:30" x14ac:dyDescent="0.2">
      <c r="AC483" s="33"/>
      <c r="AD483" s="11"/>
    </row>
    <row r="484" spans="29:30" x14ac:dyDescent="0.2">
      <c r="AC484" s="33"/>
      <c r="AD484" s="11"/>
    </row>
    <row r="485" spans="29:30" x14ac:dyDescent="0.2">
      <c r="AC485" s="33"/>
      <c r="AD485" s="11"/>
    </row>
    <row r="486" spans="29:30" x14ac:dyDescent="0.2">
      <c r="AC486" s="33"/>
      <c r="AD486" s="11"/>
    </row>
    <row r="487" spans="29:30" x14ac:dyDescent="0.2">
      <c r="AC487" s="33"/>
      <c r="AD487" s="11"/>
    </row>
    <row r="488" spans="29:30" x14ac:dyDescent="0.2">
      <c r="AC488" s="33"/>
      <c r="AD488" s="11"/>
    </row>
    <row r="489" spans="29:30" x14ac:dyDescent="0.2">
      <c r="AC489" s="33"/>
      <c r="AD489" s="11"/>
    </row>
    <row r="490" spans="29:30" x14ac:dyDescent="0.2">
      <c r="AC490" s="33"/>
      <c r="AD490" s="11"/>
    </row>
    <row r="491" spans="29:30" x14ac:dyDescent="0.2">
      <c r="AC491" s="33"/>
      <c r="AD491" s="11"/>
    </row>
    <row r="492" spans="29:30" x14ac:dyDescent="0.2">
      <c r="AC492" s="33"/>
      <c r="AD492" s="11"/>
    </row>
    <row r="493" spans="29:30" x14ac:dyDescent="0.2">
      <c r="AC493" s="33"/>
      <c r="AD493" s="11"/>
    </row>
    <row r="494" spans="29:30" x14ac:dyDescent="0.2">
      <c r="AC494" s="33"/>
      <c r="AD494" s="11"/>
    </row>
    <row r="495" spans="29:30" x14ac:dyDescent="0.2">
      <c r="AC495" s="33"/>
      <c r="AD495" s="11"/>
    </row>
    <row r="496" spans="29:30" x14ac:dyDescent="0.2">
      <c r="AC496" s="33"/>
      <c r="AD496" s="11"/>
    </row>
    <row r="497" spans="29:30" x14ac:dyDescent="0.2">
      <c r="AC497" s="33"/>
      <c r="AD497" s="11"/>
    </row>
    <row r="498" spans="29:30" x14ac:dyDescent="0.2">
      <c r="AC498" s="33"/>
      <c r="AD498" s="11"/>
    </row>
    <row r="499" spans="29:30" x14ac:dyDescent="0.2">
      <c r="AC499" s="33"/>
      <c r="AD499" s="11"/>
    </row>
    <row r="500" spans="29:30" x14ac:dyDescent="0.2">
      <c r="AC500" s="33"/>
      <c r="AD500" s="11"/>
    </row>
    <row r="501" spans="29:30" x14ac:dyDescent="0.2">
      <c r="AC501" s="33"/>
      <c r="AD501" s="11"/>
    </row>
    <row r="502" spans="29:30" x14ac:dyDescent="0.2">
      <c r="AC502" s="33"/>
      <c r="AD502" s="11"/>
    </row>
    <row r="503" spans="29:30" x14ac:dyDescent="0.2">
      <c r="AC503" s="33"/>
      <c r="AD503" s="11"/>
    </row>
    <row r="504" spans="29:30" x14ac:dyDescent="0.2">
      <c r="AC504" s="33"/>
      <c r="AD504" s="11"/>
    </row>
    <row r="505" spans="29:30" x14ac:dyDescent="0.2">
      <c r="AC505" s="33"/>
      <c r="AD505" s="11"/>
    </row>
    <row r="506" spans="29:30" x14ac:dyDescent="0.2">
      <c r="AC506" s="33"/>
      <c r="AD506" s="11"/>
    </row>
    <row r="507" spans="29:30" x14ac:dyDescent="0.2">
      <c r="AC507" s="33"/>
      <c r="AD507" s="11"/>
    </row>
    <row r="508" spans="29:30" x14ac:dyDescent="0.2">
      <c r="AC508" s="33"/>
      <c r="AD508" s="11"/>
    </row>
    <row r="509" spans="29:30" x14ac:dyDescent="0.2">
      <c r="AC509" s="33"/>
      <c r="AD509" s="11"/>
    </row>
    <row r="510" spans="29:30" x14ac:dyDescent="0.2">
      <c r="AC510" s="33"/>
      <c r="AD510" s="11"/>
    </row>
    <row r="511" spans="29:30" x14ac:dyDescent="0.2">
      <c r="AC511" s="33"/>
      <c r="AD511" s="11"/>
    </row>
    <row r="512" spans="29:30" x14ac:dyDescent="0.2">
      <c r="AC512" s="33"/>
      <c r="AD512" s="11"/>
    </row>
    <row r="513" spans="29:30" x14ac:dyDescent="0.2">
      <c r="AC513" s="33"/>
      <c r="AD513" s="11"/>
    </row>
    <row r="514" spans="29:30" x14ac:dyDescent="0.2">
      <c r="AC514" s="33"/>
      <c r="AD514" s="11"/>
    </row>
    <row r="515" spans="29:30" x14ac:dyDescent="0.2">
      <c r="AC515" s="33"/>
      <c r="AD515" s="11"/>
    </row>
    <row r="516" spans="29:30" x14ac:dyDescent="0.2">
      <c r="AC516" s="33"/>
      <c r="AD516" s="11"/>
    </row>
    <row r="517" spans="29:30" x14ac:dyDescent="0.2">
      <c r="AC517" s="33"/>
      <c r="AD517" s="11"/>
    </row>
    <row r="518" spans="29:30" x14ac:dyDescent="0.2">
      <c r="AC518" s="33"/>
      <c r="AD518" s="11"/>
    </row>
    <row r="519" spans="29:30" x14ac:dyDescent="0.2">
      <c r="AC519" s="33"/>
      <c r="AD519" s="11"/>
    </row>
    <row r="520" spans="29:30" x14ac:dyDescent="0.2">
      <c r="AC520" s="33"/>
      <c r="AD520" s="11"/>
    </row>
    <row r="521" spans="29:30" x14ac:dyDescent="0.2">
      <c r="AC521" s="33"/>
      <c r="AD521" s="11"/>
    </row>
    <row r="522" spans="29:30" x14ac:dyDescent="0.2">
      <c r="AC522" s="33"/>
      <c r="AD522" s="11"/>
    </row>
    <row r="523" spans="29:30" x14ac:dyDescent="0.2">
      <c r="AC523" s="33"/>
      <c r="AD523" s="11"/>
    </row>
    <row r="524" spans="29:30" x14ac:dyDescent="0.2">
      <c r="AC524" s="33"/>
      <c r="AD524" s="11"/>
    </row>
    <row r="525" spans="29:30" x14ac:dyDescent="0.2">
      <c r="AC525" s="33"/>
      <c r="AD525" s="11"/>
    </row>
    <row r="526" spans="29:30" x14ac:dyDescent="0.2">
      <c r="AC526" s="33"/>
      <c r="AD526" s="11"/>
    </row>
    <row r="527" spans="29:30" x14ac:dyDescent="0.2">
      <c r="AC527" s="33"/>
      <c r="AD527" s="11"/>
    </row>
    <row r="528" spans="29:30" x14ac:dyDescent="0.2">
      <c r="AC528" s="33"/>
      <c r="AD528" s="11"/>
    </row>
    <row r="529" spans="29:30" x14ac:dyDescent="0.2">
      <c r="AC529" s="33"/>
      <c r="AD529" s="11"/>
    </row>
    <row r="530" spans="29:30" x14ac:dyDescent="0.2">
      <c r="AC530" s="33"/>
      <c r="AD530" s="11"/>
    </row>
    <row r="531" spans="29:30" x14ac:dyDescent="0.2">
      <c r="AC531" s="33"/>
      <c r="AD531" s="11"/>
    </row>
    <row r="532" spans="29:30" x14ac:dyDescent="0.2">
      <c r="AC532" s="33"/>
      <c r="AD532" s="11"/>
    </row>
    <row r="533" spans="29:30" x14ac:dyDescent="0.2">
      <c r="AC533" s="33"/>
      <c r="AD533" s="11"/>
    </row>
    <row r="534" spans="29:30" x14ac:dyDescent="0.2">
      <c r="AC534" s="33"/>
      <c r="AD534" s="11"/>
    </row>
    <row r="535" spans="29:30" x14ac:dyDescent="0.2">
      <c r="AC535" s="33"/>
      <c r="AD535" s="11"/>
    </row>
    <row r="536" spans="29:30" x14ac:dyDescent="0.2">
      <c r="AC536" s="33"/>
      <c r="AD536" s="11"/>
    </row>
    <row r="537" spans="29:30" x14ac:dyDescent="0.2">
      <c r="AC537" s="33"/>
      <c r="AD537" s="11"/>
    </row>
    <row r="538" spans="29:30" x14ac:dyDescent="0.2">
      <c r="AC538" s="33"/>
      <c r="AD538" s="11"/>
    </row>
    <row r="539" spans="29:30" x14ac:dyDescent="0.2">
      <c r="AC539" s="33"/>
      <c r="AD539" s="11"/>
    </row>
    <row r="540" spans="29:30" x14ac:dyDescent="0.2">
      <c r="AC540" s="33"/>
      <c r="AD540" s="11"/>
    </row>
    <row r="541" spans="29:30" x14ac:dyDescent="0.2">
      <c r="AC541" s="33"/>
      <c r="AD541" s="11"/>
    </row>
    <row r="542" spans="29:30" x14ac:dyDescent="0.2">
      <c r="AC542" s="33"/>
      <c r="AD542" s="11"/>
    </row>
    <row r="543" spans="29:30" x14ac:dyDescent="0.2">
      <c r="AC543" s="33"/>
      <c r="AD543" s="11"/>
    </row>
    <row r="544" spans="29:30" x14ac:dyDescent="0.2">
      <c r="AC544" s="33"/>
      <c r="AD544" s="11"/>
    </row>
    <row r="545" spans="29:30" x14ac:dyDescent="0.2">
      <c r="AC545" s="33"/>
      <c r="AD545" s="11"/>
    </row>
    <row r="546" spans="29:30" x14ac:dyDescent="0.2">
      <c r="AC546" s="33"/>
      <c r="AD546" s="11"/>
    </row>
    <row r="547" spans="29:30" x14ac:dyDescent="0.2">
      <c r="AC547" s="33"/>
      <c r="AD547" s="11"/>
    </row>
    <row r="548" spans="29:30" x14ac:dyDescent="0.2">
      <c r="AC548" s="33"/>
      <c r="AD548" s="11"/>
    </row>
    <row r="549" spans="29:30" x14ac:dyDescent="0.2">
      <c r="AC549" s="33"/>
      <c r="AD549" s="11"/>
    </row>
    <row r="550" spans="29:30" x14ac:dyDescent="0.2">
      <c r="AC550" s="33"/>
      <c r="AD550" s="11"/>
    </row>
    <row r="551" spans="29:30" x14ac:dyDescent="0.2">
      <c r="AC551" s="33"/>
      <c r="AD551" s="11"/>
    </row>
    <row r="552" spans="29:30" x14ac:dyDescent="0.2">
      <c r="AC552" s="33"/>
      <c r="AD552" s="11"/>
    </row>
    <row r="553" spans="29:30" x14ac:dyDescent="0.2">
      <c r="AC553" s="33"/>
      <c r="AD553" s="11"/>
    </row>
    <row r="554" spans="29:30" x14ac:dyDescent="0.2">
      <c r="AC554" s="33"/>
      <c r="AD554" s="11"/>
    </row>
    <row r="555" spans="29:30" x14ac:dyDescent="0.2">
      <c r="AC555" s="33"/>
      <c r="AD555" s="11"/>
    </row>
    <row r="556" spans="29:30" x14ac:dyDescent="0.2">
      <c r="AC556" s="33"/>
      <c r="AD556" s="11"/>
    </row>
    <row r="557" spans="29:30" x14ac:dyDescent="0.2">
      <c r="AC557" s="33"/>
      <c r="AD557" s="11"/>
    </row>
    <row r="558" spans="29:30" x14ac:dyDescent="0.2">
      <c r="AC558" s="33"/>
      <c r="AD558" s="11"/>
    </row>
    <row r="559" spans="29:30" x14ac:dyDescent="0.2">
      <c r="AC559" s="33"/>
      <c r="AD559" s="11"/>
    </row>
    <row r="560" spans="29:30" x14ac:dyDescent="0.2">
      <c r="AC560" s="33"/>
      <c r="AD560" s="11"/>
    </row>
    <row r="561" spans="29:30" x14ac:dyDescent="0.2">
      <c r="AC561" s="33"/>
      <c r="AD561" s="11"/>
    </row>
    <row r="562" spans="29:30" x14ac:dyDescent="0.2">
      <c r="AC562" s="33"/>
      <c r="AD562" s="11"/>
    </row>
    <row r="563" spans="29:30" x14ac:dyDescent="0.2">
      <c r="AC563" s="33"/>
      <c r="AD563" s="11"/>
    </row>
    <row r="564" spans="29:30" x14ac:dyDescent="0.2">
      <c r="AC564" s="33"/>
      <c r="AD564" s="11"/>
    </row>
    <row r="565" spans="29:30" x14ac:dyDescent="0.2">
      <c r="AC565" s="33"/>
      <c r="AD565" s="11"/>
    </row>
    <row r="566" spans="29:30" x14ac:dyDescent="0.2">
      <c r="AC566" s="33"/>
      <c r="AD566" s="11"/>
    </row>
    <row r="567" spans="29:30" x14ac:dyDescent="0.2">
      <c r="AC567" s="33"/>
      <c r="AD567" s="11"/>
    </row>
    <row r="568" spans="29:30" x14ac:dyDescent="0.2">
      <c r="AC568" s="33"/>
      <c r="AD568" s="11"/>
    </row>
    <row r="569" spans="29:30" x14ac:dyDescent="0.2">
      <c r="AC569" s="33"/>
      <c r="AD569" s="11"/>
    </row>
    <row r="570" spans="29:30" x14ac:dyDescent="0.2">
      <c r="AC570" s="33"/>
      <c r="AD570" s="11"/>
    </row>
    <row r="571" spans="29:30" x14ac:dyDescent="0.2">
      <c r="AC571" s="33"/>
      <c r="AD571" s="11"/>
    </row>
    <row r="572" spans="29:30" x14ac:dyDescent="0.2">
      <c r="AC572" s="33"/>
      <c r="AD572" s="11"/>
    </row>
    <row r="573" spans="29:30" x14ac:dyDescent="0.2">
      <c r="AC573" s="33"/>
      <c r="AD573" s="11"/>
    </row>
    <row r="574" spans="29:30" x14ac:dyDescent="0.2">
      <c r="AC574" s="33"/>
      <c r="AD574" s="11"/>
    </row>
    <row r="575" spans="29:30" x14ac:dyDescent="0.2">
      <c r="AC575" s="33"/>
      <c r="AD575" s="11"/>
    </row>
    <row r="576" spans="29:30" x14ac:dyDescent="0.2">
      <c r="AC576" s="33"/>
      <c r="AD576" s="11"/>
    </row>
    <row r="577" spans="29:30" x14ac:dyDescent="0.2">
      <c r="AC577" s="33"/>
      <c r="AD577" s="11"/>
    </row>
    <row r="578" spans="29:30" x14ac:dyDescent="0.2">
      <c r="AC578" s="33"/>
      <c r="AD578" s="11"/>
    </row>
    <row r="579" spans="29:30" x14ac:dyDescent="0.2">
      <c r="AC579" s="33"/>
      <c r="AD579" s="11"/>
    </row>
    <row r="580" spans="29:30" x14ac:dyDescent="0.2">
      <c r="AC580" s="33"/>
      <c r="AD580" s="11"/>
    </row>
    <row r="581" spans="29:30" x14ac:dyDescent="0.2">
      <c r="AC581" s="33"/>
      <c r="AD581" s="11"/>
    </row>
    <row r="582" spans="29:30" x14ac:dyDescent="0.2">
      <c r="AC582" s="33"/>
      <c r="AD582" s="11"/>
    </row>
    <row r="583" spans="29:30" x14ac:dyDescent="0.2">
      <c r="AC583" s="33"/>
      <c r="AD583" s="11"/>
    </row>
    <row r="584" spans="29:30" x14ac:dyDescent="0.2">
      <c r="AC584" s="33"/>
      <c r="AD584" s="11"/>
    </row>
    <row r="585" spans="29:30" x14ac:dyDescent="0.2">
      <c r="AC585" s="33"/>
      <c r="AD585" s="11"/>
    </row>
    <row r="586" spans="29:30" x14ac:dyDescent="0.2">
      <c r="AC586" s="33"/>
      <c r="AD586" s="11"/>
    </row>
    <row r="587" spans="29:30" x14ac:dyDescent="0.2">
      <c r="AC587" s="33"/>
      <c r="AD587" s="11"/>
    </row>
    <row r="588" spans="29:30" x14ac:dyDescent="0.2">
      <c r="AC588" s="33"/>
      <c r="AD588" s="11"/>
    </row>
    <row r="589" spans="29:30" x14ac:dyDescent="0.2">
      <c r="AC589" s="33"/>
      <c r="AD589" s="11"/>
    </row>
    <row r="590" spans="29:30" x14ac:dyDescent="0.2">
      <c r="AC590" s="33"/>
      <c r="AD590" s="11"/>
    </row>
    <row r="591" spans="29:30" x14ac:dyDescent="0.2">
      <c r="AC591" s="33"/>
      <c r="AD591" s="11"/>
    </row>
    <row r="592" spans="29:30" x14ac:dyDescent="0.2">
      <c r="AC592" s="33"/>
      <c r="AD592" s="11"/>
    </row>
    <row r="593" spans="29:30" x14ac:dyDescent="0.2">
      <c r="AC593" s="33"/>
      <c r="AD593" s="11"/>
    </row>
    <row r="594" spans="29:30" x14ac:dyDescent="0.2">
      <c r="AC594" s="33"/>
      <c r="AD594" s="11"/>
    </row>
    <row r="595" spans="29:30" x14ac:dyDescent="0.2">
      <c r="AC595" s="33"/>
      <c r="AD595" s="11"/>
    </row>
    <row r="596" spans="29:30" x14ac:dyDescent="0.2">
      <c r="AC596" s="33"/>
      <c r="AD596" s="11"/>
    </row>
    <row r="597" spans="29:30" x14ac:dyDescent="0.2">
      <c r="AC597" s="33"/>
      <c r="AD597" s="11"/>
    </row>
    <row r="598" spans="29:30" x14ac:dyDescent="0.2">
      <c r="AC598" s="33"/>
      <c r="AD598" s="11"/>
    </row>
    <row r="599" spans="29:30" x14ac:dyDescent="0.2">
      <c r="AC599" s="33"/>
      <c r="AD599" s="11"/>
    </row>
    <row r="600" spans="29:30" x14ac:dyDescent="0.2">
      <c r="AC600" s="33"/>
      <c r="AD600" s="11"/>
    </row>
    <row r="601" spans="29:30" x14ac:dyDescent="0.2">
      <c r="AC601" s="33"/>
      <c r="AD601" s="11"/>
    </row>
    <row r="602" spans="29:30" x14ac:dyDescent="0.2">
      <c r="AC602" s="33"/>
      <c r="AD602" s="11"/>
    </row>
    <row r="603" spans="29:30" x14ac:dyDescent="0.2">
      <c r="AC603" s="33"/>
      <c r="AD603" s="11"/>
    </row>
    <row r="604" spans="29:30" x14ac:dyDescent="0.2">
      <c r="AC604" s="33"/>
      <c r="AD604" s="11"/>
    </row>
    <row r="605" spans="29:30" x14ac:dyDescent="0.2">
      <c r="AC605" s="33"/>
      <c r="AD605" s="11"/>
    </row>
    <row r="606" spans="29:30" x14ac:dyDescent="0.2">
      <c r="AC606" s="33"/>
      <c r="AD606" s="11"/>
    </row>
    <row r="607" spans="29:30" x14ac:dyDescent="0.2">
      <c r="AC607" s="33"/>
      <c r="AD607" s="11"/>
    </row>
    <row r="608" spans="29:30" x14ac:dyDescent="0.2">
      <c r="AC608" s="33"/>
      <c r="AD608" s="11"/>
    </row>
    <row r="609" spans="29:30" x14ac:dyDescent="0.2">
      <c r="AC609" s="33"/>
      <c r="AD609" s="11"/>
    </row>
    <row r="610" spans="29:30" x14ac:dyDescent="0.2">
      <c r="AC610" s="33"/>
      <c r="AD610" s="11"/>
    </row>
    <row r="611" spans="29:30" x14ac:dyDescent="0.2">
      <c r="AC611" s="33"/>
      <c r="AD611" s="11"/>
    </row>
    <row r="612" spans="29:30" x14ac:dyDescent="0.2">
      <c r="AC612" s="33"/>
      <c r="AD612" s="11"/>
    </row>
    <row r="613" spans="29:30" x14ac:dyDescent="0.2">
      <c r="AC613" s="33"/>
      <c r="AD613" s="11"/>
    </row>
    <row r="614" spans="29:30" x14ac:dyDescent="0.2">
      <c r="AC614" s="33"/>
      <c r="AD614" s="11"/>
    </row>
    <row r="615" spans="29:30" x14ac:dyDescent="0.2">
      <c r="AC615" s="33"/>
      <c r="AD615" s="11"/>
    </row>
    <row r="616" spans="29:30" x14ac:dyDescent="0.2">
      <c r="AC616" s="33"/>
      <c r="AD616" s="11"/>
    </row>
    <row r="617" spans="29:30" x14ac:dyDescent="0.2">
      <c r="AC617" s="33"/>
      <c r="AD617" s="11"/>
    </row>
    <row r="618" spans="29:30" x14ac:dyDescent="0.2">
      <c r="AC618" s="33"/>
      <c r="AD618" s="11"/>
    </row>
    <row r="619" spans="29:30" x14ac:dyDescent="0.2">
      <c r="AC619" s="33"/>
      <c r="AD619" s="11"/>
    </row>
    <row r="620" spans="29:30" x14ac:dyDescent="0.2">
      <c r="AC620" s="33"/>
      <c r="AD620" s="11"/>
    </row>
    <row r="621" spans="29:30" x14ac:dyDescent="0.2">
      <c r="AC621" s="33"/>
      <c r="AD621" s="11"/>
    </row>
    <row r="622" spans="29:30" x14ac:dyDescent="0.2">
      <c r="AC622" s="33"/>
      <c r="AD622" s="11"/>
    </row>
    <row r="623" spans="29:30" x14ac:dyDescent="0.2">
      <c r="AC623" s="33"/>
      <c r="AD623" s="11"/>
    </row>
    <row r="624" spans="29:30" x14ac:dyDescent="0.2">
      <c r="AC624" s="33"/>
      <c r="AD624" s="11"/>
    </row>
    <row r="625" spans="29:30" x14ac:dyDescent="0.2">
      <c r="AC625" s="33"/>
      <c r="AD625" s="11"/>
    </row>
    <row r="626" spans="29:30" x14ac:dyDescent="0.2">
      <c r="AC626" s="33"/>
      <c r="AD626" s="11"/>
    </row>
    <row r="627" spans="29:30" x14ac:dyDescent="0.2">
      <c r="AC627" s="30"/>
      <c r="AD627" s="11"/>
    </row>
    <row r="628" spans="29:30" x14ac:dyDescent="0.2">
      <c r="AC628" s="30"/>
      <c r="AD628" s="11"/>
    </row>
    <row r="629" spans="29:30" x14ac:dyDescent="0.2">
      <c r="AC629" s="30"/>
      <c r="AD629" s="11"/>
    </row>
    <row r="630" spans="29:30" x14ac:dyDescent="0.2">
      <c r="AC630" s="30"/>
      <c r="AD630" s="11"/>
    </row>
    <row r="631" spans="29:30" x14ac:dyDescent="0.2">
      <c r="AC631" s="30"/>
      <c r="AD631" s="11"/>
    </row>
    <row r="632" spans="29:30" x14ac:dyDescent="0.2">
      <c r="AC632" s="30"/>
      <c r="AD632" s="11"/>
    </row>
    <row r="633" spans="29:30" x14ac:dyDescent="0.2">
      <c r="AC633" s="30"/>
      <c r="AD633" s="11"/>
    </row>
    <row r="634" spans="29:30" x14ac:dyDescent="0.2">
      <c r="AC634" s="30"/>
      <c r="AD634" s="11"/>
    </row>
    <row r="635" spans="29:30" x14ac:dyDescent="0.2">
      <c r="AC635" s="30"/>
      <c r="AD635" s="11"/>
    </row>
    <row r="636" spans="29:30" x14ac:dyDescent="0.2">
      <c r="AC636" s="30"/>
      <c r="AD636" s="11"/>
    </row>
    <row r="637" spans="29:30" x14ac:dyDescent="0.2">
      <c r="AC637" s="30"/>
      <c r="AD637" s="11"/>
    </row>
    <row r="638" spans="29:30" x14ac:dyDescent="0.2">
      <c r="AC638" s="30"/>
      <c r="AD638" s="11"/>
    </row>
    <row r="639" spans="29:30" x14ac:dyDescent="0.2">
      <c r="AC639" s="30"/>
      <c r="AD639" s="11"/>
    </row>
    <row r="640" spans="29:30" x14ac:dyDescent="0.2">
      <c r="AC640" s="30"/>
      <c r="AD640" s="11"/>
    </row>
    <row r="641" spans="29:30" x14ac:dyDescent="0.2">
      <c r="AC641" s="30"/>
      <c r="AD641" s="11"/>
    </row>
    <row r="642" spans="29:30" x14ac:dyDescent="0.2">
      <c r="AC642" s="30"/>
      <c r="AD642" s="11"/>
    </row>
    <row r="643" spans="29:30" x14ac:dyDescent="0.2">
      <c r="AC643" s="30"/>
      <c r="AD643" s="11"/>
    </row>
    <row r="644" spans="29:30" x14ac:dyDescent="0.2">
      <c r="AC644" s="30"/>
      <c r="AD644" s="11"/>
    </row>
    <row r="645" spans="29:30" x14ac:dyDescent="0.2">
      <c r="AC645" s="30"/>
      <c r="AD645" s="11"/>
    </row>
    <row r="646" spans="29:30" x14ac:dyDescent="0.2">
      <c r="AC646" s="30"/>
      <c r="AD646" s="11"/>
    </row>
    <row r="647" spans="29:30" x14ac:dyDescent="0.2">
      <c r="AC647" s="30"/>
      <c r="AD647" s="11"/>
    </row>
    <row r="648" spans="29:30" x14ac:dyDescent="0.2">
      <c r="AC648" s="30"/>
      <c r="AD648" s="11"/>
    </row>
    <row r="649" spans="29:30" x14ac:dyDescent="0.2">
      <c r="AC649" s="30"/>
      <c r="AD649" s="11"/>
    </row>
    <row r="650" spans="29:30" x14ac:dyDescent="0.2">
      <c r="AC650" s="30"/>
      <c r="AD650" s="11"/>
    </row>
    <row r="651" spans="29:30" x14ac:dyDescent="0.2">
      <c r="AC651" s="30"/>
      <c r="AD651" s="11"/>
    </row>
    <row r="652" spans="29:30" x14ac:dyDescent="0.2">
      <c r="AC652" s="30"/>
      <c r="AD652" s="11"/>
    </row>
    <row r="653" spans="29:30" x14ac:dyDescent="0.2">
      <c r="AC653" s="30"/>
      <c r="AD653" s="11"/>
    </row>
    <row r="654" spans="29:30" x14ac:dyDescent="0.2">
      <c r="AC654" s="30"/>
      <c r="AD654" s="11"/>
    </row>
    <row r="655" spans="29:30" x14ac:dyDescent="0.2">
      <c r="AC655" s="30"/>
      <c r="AD655" s="11"/>
    </row>
    <row r="656" spans="29:30" x14ac:dyDescent="0.2">
      <c r="AC656" s="30"/>
      <c r="AD656" s="11"/>
    </row>
    <row r="657" spans="29:30" x14ac:dyDescent="0.2">
      <c r="AC657" s="30"/>
      <c r="AD657" s="11"/>
    </row>
    <row r="658" spans="29:30" x14ac:dyDescent="0.2">
      <c r="AC658" s="30"/>
      <c r="AD658" s="11"/>
    </row>
    <row r="659" spans="29:30" x14ac:dyDescent="0.2">
      <c r="AC659" s="30"/>
      <c r="AD659" s="11"/>
    </row>
    <row r="660" spans="29:30" x14ac:dyDescent="0.2">
      <c r="AC660" s="30"/>
      <c r="AD660" s="11"/>
    </row>
    <row r="661" spans="29:30" x14ac:dyDescent="0.2">
      <c r="AC661" s="30"/>
      <c r="AD661" s="11"/>
    </row>
    <row r="662" spans="29:30" x14ac:dyDescent="0.2">
      <c r="AC662" s="30"/>
      <c r="AD662" s="11"/>
    </row>
    <row r="663" spans="29:30" x14ac:dyDescent="0.2">
      <c r="AC663" s="30"/>
      <c r="AD663" s="11"/>
    </row>
    <row r="664" spans="29:30" x14ac:dyDescent="0.2">
      <c r="AC664" s="30"/>
      <c r="AD664" s="11"/>
    </row>
    <row r="665" spans="29:30" x14ac:dyDescent="0.2">
      <c r="AC665" s="30"/>
      <c r="AD665" s="11"/>
    </row>
    <row r="666" spans="29:30" x14ac:dyDescent="0.2">
      <c r="AC666" s="30"/>
      <c r="AD666" s="11"/>
    </row>
    <row r="667" spans="29:30" x14ac:dyDescent="0.2">
      <c r="AC667" s="30"/>
      <c r="AD667" s="11"/>
    </row>
    <row r="668" spans="29:30" x14ac:dyDescent="0.2">
      <c r="AC668" s="30"/>
      <c r="AD668" s="11"/>
    </row>
    <row r="669" spans="29:30" x14ac:dyDescent="0.2">
      <c r="AC669" s="30"/>
      <c r="AD669" s="11"/>
    </row>
    <row r="670" spans="29:30" x14ac:dyDescent="0.2">
      <c r="AC670" s="30"/>
      <c r="AD670" s="11"/>
    </row>
    <row r="671" spans="29:30" x14ac:dyDescent="0.2">
      <c r="AC671" s="30"/>
      <c r="AD671" s="11"/>
    </row>
    <row r="672" spans="29:30" x14ac:dyDescent="0.2">
      <c r="AC672" s="30"/>
      <c r="AD672" s="11"/>
    </row>
    <row r="673" spans="29:30" x14ac:dyDescent="0.2">
      <c r="AC673" s="30"/>
      <c r="AD673" s="11"/>
    </row>
    <row r="674" spans="29:30" x14ac:dyDescent="0.2">
      <c r="AC674" s="30"/>
      <c r="AD674" s="11"/>
    </row>
    <row r="675" spans="29:30" x14ac:dyDescent="0.2">
      <c r="AC675" s="30"/>
      <c r="AD675" s="11"/>
    </row>
    <row r="676" spans="29:30" x14ac:dyDescent="0.2">
      <c r="AC676" s="30"/>
      <c r="AD676" s="11"/>
    </row>
    <row r="677" spans="29:30" x14ac:dyDescent="0.2">
      <c r="AC677" s="30"/>
      <c r="AD677" s="11"/>
    </row>
    <row r="678" spans="29:30" x14ac:dyDescent="0.2">
      <c r="AC678" s="30"/>
      <c r="AD678" s="11"/>
    </row>
    <row r="679" spans="29:30" x14ac:dyDescent="0.2">
      <c r="AC679" s="30"/>
      <c r="AD679" s="11"/>
    </row>
    <row r="680" spans="29:30" x14ac:dyDescent="0.2">
      <c r="AC680" s="30"/>
      <c r="AD680" s="11"/>
    </row>
    <row r="681" spans="29:30" x14ac:dyDescent="0.2">
      <c r="AC681" s="30"/>
      <c r="AD681" s="11"/>
    </row>
    <row r="682" spans="29:30" x14ac:dyDescent="0.2">
      <c r="AC682" s="30"/>
      <c r="AD682" s="11"/>
    </row>
    <row r="683" spans="29:30" x14ac:dyDescent="0.2">
      <c r="AC683" s="30"/>
      <c r="AD683" s="11"/>
    </row>
    <row r="684" spans="29:30" x14ac:dyDescent="0.2">
      <c r="AC684" s="30"/>
      <c r="AD684" s="11"/>
    </row>
    <row r="685" spans="29:30" x14ac:dyDescent="0.2">
      <c r="AC685" s="30"/>
      <c r="AD685" s="11"/>
    </row>
    <row r="686" spans="29:30" x14ac:dyDescent="0.2">
      <c r="AC686" s="30"/>
      <c r="AD686" s="11"/>
    </row>
    <row r="687" spans="29:30" x14ac:dyDescent="0.2">
      <c r="AC687" s="30"/>
      <c r="AD687" s="11"/>
    </row>
    <row r="688" spans="29:30" x14ac:dyDescent="0.2">
      <c r="AC688" s="30"/>
      <c r="AD688" s="11"/>
    </row>
    <row r="689" spans="29:30" x14ac:dyDescent="0.2">
      <c r="AC689" s="30"/>
      <c r="AD689" s="11"/>
    </row>
    <row r="690" spans="29:30" x14ac:dyDescent="0.2">
      <c r="AC690" s="30"/>
      <c r="AD690" s="11"/>
    </row>
    <row r="691" spans="29:30" x14ac:dyDescent="0.2">
      <c r="AC691" s="30"/>
      <c r="AD691" s="11"/>
    </row>
    <row r="692" spans="29:30" x14ac:dyDescent="0.2">
      <c r="AC692" s="30"/>
      <c r="AD692" s="11"/>
    </row>
    <row r="693" spans="29:30" x14ac:dyDescent="0.2">
      <c r="AC693" s="30"/>
      <c r="AD693" s="11"/>
    </row>
    <row r="694" spans="29:30" x14ac:dyDescent="0.2">
      <c r="AC694" s="30"/>
      <c r="AD694" s="11"/>
    </row>
    <row r="695" spans="29:30" x14ac:dyDescent="0.2">
      <c r="AC695" s="30"/>
      <c r="AD695" s="11"/>
    </row>
    <row r="696" spans="29:30" x14ac:dyDescent="0.2">
      <c r="AC696" s="30"/>
      <c r="AD696" s="11"/>
    </row>
    <row r="697" spans="29:30" x14ac:dyDescent="0.2">
      <c r="AC697" s="30"/>
      <c r="AD697" s="11"/>
    </row>
    <row r="698" spans="29:30" x14ac:dyDescent="0.2">
      <c r="AC698" s="30"/>
      <c r="AD698" s="11"/>
    </row>
    <row r="699" spans="29:30" x14ac:dyDescent="0.2">
      <c r="AC699" s="30"/>
      <c r="AD699" s="11"/>
    </row>
    <row r="700" spans="29:30" x14ac:dyDescent="0.2">
      <c r="AC700" s="30"/>
      <c r="AD700" s="11"/>
    </row>
    <row r="701" spans="29:30" x14ac:dyDescent="0.2">
      <c r="AC701" s="30"/>
      <c r="AD701" s="11"/>
    </row>
    <row r="702" spans="29:30" x14ac:dyDescent="0.2">
      <c r="AC702" s="30"/>
      <c r="AD702" s="11"/>
    </row>
    <row r="703" spans="29:30" x14ac:dyDescent="0.2">
      <c r="AC703" s="30"/>
      <c r="AD703" s="11"/>
    </row>
    <row r="704" spans="29:30" x14ac:dyDescent="0.2">
      <c r="AC704" s="30"/>
      <c r="AD704" s="11"/>
    </row>
    <row r="705" spans="29:30" x14ac:dyDescent="0.2">
      <c r="AC705" s="30"/>
      <c r="AD705" s="11"/>
    </row>
    <row r="706" spans="29:30" x14ac:dyDescent="0.2">
      <c r="AC706" s="30"/>
      <c r="AD706" s="11"/>
    </row>
    <row r="707" spans="29:30" x14ac:dyDescent="0.2">
      <c r="AC707" s="30"/>
      <c r="AD707" s="11"/>
    </row>
    <row r="708" spans="29:30" x14ac:dyDescent="0.2">
      <c r="AC708" s="30"/>
      <c r="AD708" s="11"/>
    </row>
    <row r="709" spans="29:30" x14ac:dyDescent="0.2">
      <c r="AC709" s="30"/>
      <c r="AD709" s="11"/>
    </row>
    <row r="710" spans="29:30" x14ac:dyDescent="0.2">
      <c r="AC710" s="30"/>
      <c r="AD710" s="11"/>
    </row>
    <row r="711" spans="29:30" x14ac:dyDescent="0.2">
      <c r="AC711" s="30"/>
      <c r="AD711" s="11"/>
    </row>
    <row r="712" spans="29:30" x14ac:dyDescent="0.2">
      <c r="AC712" s="30"/>
      <c r="AD712" s="11"/>
    </row>
    <row r="713" spans="29:30" x14ac:dyDescent="0.2">
      <c r="AC713" s="30"/>
      <c r="AD713" s="11"/>
    </row>
    <row r="714" spans="29:30" x14ac:dyDescent="0.2">
      <c r="AC714" s="30"/>
      <c r="AD714" s="11"/>
    </row>
    <row r="715" spans="29:30" x14ac:dyDescent="0.2">
      <c r="AC715" s="30"/>
      <c r="AD715" s="11"/>
    </row>
    <row r="716" spans="29:30" x14ac:dyDescent="0.2">
      <c r="AC716" s="30"/>
      <c r="AD716" s="11"/>
    </row>
    <row r="717" spans="29:30" x14ac:dyDescent="0.2">
      <c r="AC717" s="30"/>
      <c r="AD717" s="11"/>
    </row>
    <row r="718" spans="29:30" x14ac:dyDescent="0.2">
      <c r="AC718" s="30"/>
      <c r="AD718" s="11"/>
    </row>
    <row r="719" spans="29:30" x14ac:dyDescent="0.2">
      <c r="AC719" s="30"/>
      <c r="AD719" s="11"/>
    </row>
    <row r="720" spans="29:30" x14ac:dyDescent="0.2">
      <c r="AC720" s="30"/>
      <c r="AD720" s="11"/>
    </row>
    <row r="721" spans="29:30" x14ac:dyDescent="0.2">
      <c r="AC721" s="30"/>
      <c r="AD721" s="11"/>
    </row>
    <row r="722" spans="29:30" x14ac:dyDescent="0.2">
      <c r="AC722" s="30"/>
      <c r="AD722" s="11"/>
    </row>
    <row r="723" spans="29:30" x14ac:dyDescent="0.2">
      <c r="AC723" s="30"/>
      <c r="AD723" s="11"/>
    </row>
    <row r="724" spans="29:30" x14ac:dyDescent="0.2">
      <c r="AC724" s="30"/>
      <c r="AD724" s="11"/>
    </row>
    <row r="725" spans="29:30" x14ac:dyDescent="0.2">
      <c r="AC725" s="30"/>
      <c r="AD725" s="11"/>
    </row>
    <row r="726" spans="29:30" x14ac:dyDescent="0.2">
      <c r="AC726" s="30"/>
      <c r="AD726" s="11"/>
    </row>
    <row r="727" spans="29:30" x14ac:dyDescent="0.2">
      <c r="AC727" s="30"/>
      <c r="AD727" s="11"/>
    </row>
    <row r="728" spans="29:30" x14ac:dyDescent="0.2">
      <c r="AC728" s="30"/>
      <c r="AD728" s="11"/>
    </row>
    <row r="729" spans="29:30" x14ac:dyDescent="0.2">
      <c r="AC729" s="30"/>
      <c r="AD729" s="11"/>
    </row>
    <row r="730" spans="29:30" x14ac:dyDescent="0.2">
      <c r="AC730" s="30"/>
      <c r="AD730" s="11"/>
    </row>
    <row r="731" spans="29:30" x14ac:dyDescent="0.2">
      <c r="AC731" s="30"/>
      <c r="AD731" s="11"/>
    </row>
    <row r="732" spans="29:30" x14ac:dyDescent="0.2">
      <c r="AC732" s="30"/>
      <c r="AD732" s="11"/>
    </row>
    <row r="733" spans="29:30" x14ac:dyDescent="0.2">
      <c r="AC733" s="30"/>
      <c r="AD733" s="11"/>
    </row>
    <row r="734" spans="29:30" x14ac:dyDescent="0.2">
      <c r="AC734" s="30"/>
      <c r="AD734" s="11"/>
    </row>
    <row r="735" spans="29:30" x14ac:dyDescent="0.2">
      <c r="AC735" s="30"/>
      <c r="AD735" s="11"/>
    </row>
    <row r="736" spans="29:30" x14ac:dyDescent="0.2">
      <c r="AC736" s="30"/>
      <c r="AD736" s="11"/>
    </row>
    <row r="737" spans="29:30" x14ac:dyDescent="0.2">
      <c r="AC737" s="30"/>
      <c r="AD737" s="11"/>
    </row>
    <row r="738" spans="29:30" x14ac:dyDescent="0.2">
      <c r="AC738" s="30"/>
      <c r="AD738" s="11"/>
    </row>
    <row r="739" spans="29:30" x14ac:dyDescent="0.2">
      <c r="AC739" s="30"/>
      <c r="AD739" s="11"/>
    </row>
    <row r="740" spans="29:30" x14ac:dyDescent="0.2">
      <c r="AC740" s="30"/>
      <c r="AD740" s="11"/>
    </row>
    <row r="741" spans="29:30" x14ac:dyDescent="0.2">
      <c r="AC741" s="30"/>
      <c r="AD741" s="11"/>
    </row>
    <row r="742" spans="29:30" x14ac:dyDescent="0.2">
      <c r="AC742" s="30"/>
      <c r="AD742" s="11"/>
    </row>
    <row r="743" spans="29:30" x14ac:dyDescent="0.2">
      <c r="AC743" s="30"/>
      <c r="AD743" s="11"/>
    </row>
    <row r="744" spans="29:30" x14ac:dyDescent="0.2">
      <c r="AC744" s="30"/>
      <c r="AD744" s="11"/>
    </row>
    <row r="745" spans="29:30" x14ac:dyDescent="0.2">
      <c r="AC745" s="30"/>
      <c r="AD745" s="11"/>
    </row>
    <row r="746" spans="29:30" x14ac:dyDescent="0.2">
      <c r="AC746" s="30"/>
      <c r="AD746" s="11"/>
    </row>
    <row r="747" spans="29:30" x14ac:dyDescent="0.2">
      <c r="AC747" s="30"/>
      <c r="AD747" s="11"/>
    </row>
    <row r="748" spans="29:30" x14ac:dyDescent="0.2">
      <c r="AC748" s="30"/>
      <c r="AD748" s="11"/>
    </row>
    <row r="749" spans="29:30" x14ac:dyDescent="0.2">
      <c r="AC749" s="30"/>
      <c r="AD749" s="11"/>
    </row>
    <row r="750" spans="29:30" x14ac:dyDescent="0.2">
      <c r="AC750" s="30"/>
      <c r="AD750" s="11"/>
    </row>
    <row r="751" spans="29:30" x14ac:dyDescent="0.2">
      <c r="AC751" s="30"/>
      <c r="AD751" s="11"/>
    </row>
    <row r="752" spans="29:30" x14ac:dyDescent="0.2">
      <c r="AC752" s="30"/>
      <c r="AD752" s="11"/>
    </row>
    <row r="753" spans="29:30" x14ac:dyDescent="0.2">
      <c r="AC753" s="30"/>
      <c r="AD753" s="11"/>
    </row>
    <row r="754" spans="29:30" x14ac:dyDescent="0.2">
      <c r="AC754" s="30"/>
      <c r="AD754" s="11"/>
    </row>
    <row r="755" spans="29:30" x14ac:dyDescent="0.2">
      <c r="AC755" s="30"/>
      <c r="AD755" s="11"/>
    </row>
    <row r="756" spans="29:30" x14ac:dyDescent="0.2">
      <c r="AC756" s="30"/>
      <c r="AD756" s="11"/>
    </row>
    <row r="757" spans="29:30" x14ac:dyDescent="0.2">
      <c r="AC757" s="30"/>
      <c r="AD757" s="11"/>
    </row>
    <row r="758" spans="29:30" x14ac:dyDescent="0.2">
      <c r="AC758" s="30"/>
      <c r="AD758" s="11"/>
    </row>
    <row r="759" spans="29:30" x14ac:dyDescent="0.2">
      <c r="AC759" s="30"/>
      <c r="AD759" s="11"/>
    </row>
    <row r="760" spans="29:30" x14ac:dyDescent="0.2">
      <c r="AC760" s="30"/>
      <c r="AD760" s="11"/>
    </row>
    <row r="761" spans="29:30" x14ac:dyDescent="0.2">
      <c r="AC761" s="30"/>
      <c r="AD761" s="11"/>
    </row>
    <row r="762" spans="29:30" x14ac:dyDescent="0.2">
      <c r="AC762" s="30"/>
      <c r="AD762" s="11"/>
    </row>
    <row r="763" spans="29:30" x14ac:dyDescent="0.2">
      <c r="AC763" s="30"/>
      <c r="AD763" s="11"/>
    </row>
    <row r="764" spans="29:30" x14ac:dyDescent="0.2">
      <c r="AC764" s="30"/>
      <c r="AD764" s="11"/>
    </row>
    <row r="765" spans="29:30" x14ac:dyDescent="0.2">
      <c r="AC765" s="30"/>
      <c r="AD765" s="11"/>
    </row>
    <row r="766" spans="29:30" x14ac:dyDescent="0.2">
      <c r="AC766" s="30"/>
      <c r="AD766" s="11"/>
    </row>
    <row r="767" spans="29:30" x14ac:dyDescent="0.2">
      <c r="AC767" s="30"/>
      <c r="AD767" s="11"/>
    </row>
    <row r="768" spans="29:30" x14ac:dyDescent="0.2">
      <c r="AC768" s="30"/>
      <c r="AD768" s="11"/>
    </row>
    <row r="769" spans="29:30" x14ac:dyDescent="0.2">
      <c r="AC769" s="30"/>
      <c r="AD769" s="11"/>
    </row>
    <row r="770" spans="29:30" x14ac:dyDescent="0.2">
      <c r="AC770" s="30"/>
      <c r="AD770" s="11"/>
    </row>
    <row r="771" spans="29:30" x14ac:dyDescent="0.2">
      <c r="AC771" s="30"/>
      <c r="AD771" s="11"/>
    </row>
    <row r="772" spans="29:30" x14ac:dyDescent="0.2">
      <c r="AC772" s="30"/>
      <c r="AD772" s="11"/>
    </row>
    <row r="773" spans="29:30" x14ac:dyDescent="0.2">
      <c r="AC773" s="30"/>
      <c r="AD773" s="11"/>
    </row>
    <row r="774" spans="29:30" x14ac:dyDescent="0.2">
      <c r="AC774" s="30"/>
      <c r="AD774" s="11"/>
    </row>
    <row r="775" spans="29:30" x14ac:dyDescent="0.2">
      <c r="AC775" s="30"/>
      <c r="AD775" s="11"/>
    </row>
    <row r="776" spans="29:30" x14ac:dyDescent="0.2">
      <c r="AC776" s="30"/>
      <c r="AD776" s="11"/>
    </row>
    <row r="777" spans="29:30" x14ac:dyDescent="0.2">
      <c r="AC777" s="30"/>
      <c r="AD777" s="11"/>
    </row>
    <row r="778" spans="29:30" x14ac:dyDescent="0.2">
      <c r="AC778" s="30"/>
      <c r="AD778" s="11"/>
    </row>
    <row r="779" spans="29:30" x14ac:dyDescent="0.2">
      <c r="AC779" s="30"/>
      <c r="AD779" s="11"/>
    </row>
    <row r="780" spans="29:30" x14ac:dyDescent="0.2">
      <c r="AC780" s="30"/>
      <c r="AD780" s="11"/>
    </row>
    <row r="781" spans="29:30" x14ac:dyDescent="0.2">
      <c r="AC781" s="30"/>
      <c r="AD781" s="11"/>
    </row>
    <row r="782" spans="29:30" x14ac:dyDescent="0.2">
      <c r="AC782" s="30"/>
      <c r="AD782" s="11"/>
    </row>
    <row r="783" spans="29:30" x14ac:dyDescent="0.2">
      <c r="AC783" s="30"/>
      <c r="AD783" s="11"/>
    </row>
    <row r="784" spans="29:30" x14ac:dyDescent="0.2">
      <c r="AC784" s="30"/>
      <c r="AD784" s="11"/>
    </row>
    <row r="785" spans="29:30" x14ac:dyDescent="0.2">
      <c r="AC785" s="30"/>
      <c r="AD785" s="11"/>
    </row>
    <row r="786" spans="29:30" x14ac:dyDescent="0.2">
      <c r="AC786" s="30"/>
      <c r="AD786" s="11"/>
    </row>
    <row r="787" spans="29:30" x14ac:dyDescent="0.2">
      <c r="AC787" s="30"/>
      <c r="AD787" s="11"/>
    </row>
    <row r="788" spans="29:30" x14ac:dyDescent="0.2">
      <c r="AC788" s="30"/>
      <c r="AD788" s="11"/>
    </row>
    <row r="789" spans="29:30" x14ac:dyDescent="0.2">
      <c r="AC789" s="30"/>
      <c r="AD789" s="11"/>
    </row>
    <row r="790" spans="29:30" x14ac:dyDescent="0.2">
      <c r="AC790" s="30"/>
      <c r="AD790" s="11"/>
    </row>
    <row r="791" spans="29:30" x14ac:dyDescent="0.2">
      <c r="AC791" s="30"/>
      <c r="AD791" s="11"/>
    </row>
    <row r="792" spans="29:30" x14ac:dyDescent="0.2">
      <c r="AC792" s="30"/>
      <c r="AD792" s="11"/>
    </row>
    <row r="793" spans="29:30" x14ac:dyDescent="0.2">
      <c r="AC793" s="30"/>
      <c r="AD793" s="11"/>
    </row>
    <row r="794" spans="29:30" x14ac:dyDescent="0.2">
      <c r="AC794" s="30"/>
      <c r="AD794" s="11"/>
    </row>
    <row r="795" spans="29:30" x14ac:dyDescent="0.2">
      <c r="AC795" s="30"/>
      <c r="AD795" s="11"/>
    </row>
    <row r="796" spans="29:30" x14ac:dyDescent="0.2">
      <c r="AC796" s="30"/>
      <c r="AD796" s="11"/>
    </row>
    <row r="797" spans="29:30" x14ac:dyDescent="0.2">
      <c r="AC797" s="30"/>
      <c r="AD797" s="11"/>
    </row>
    <row r="798" spans="29:30" x14ac:dyDescent="0.2">
      <c r="AC798" s="30"/>
      <c r="AD798" s="11"/>
    </row>
    <row r="799" spans="29:30" x14ac:dyDescent="0.2">
      <c r="AC799" s="30"/>
      <c r="AD799" s="11"/>
    </row>
    <row r="800" spans="29:30" x14ac:dyDescent="0.2">
      <c r="AC800" s="30"/>
      <c r="AD800" s="11"/>
    </row>
    <row r="801" spans="29:30" x14ac:dyDescent="0.2">
      <c r="AC801" s="30"/>
      <c r="AD801" s="11"/>
    </row>
    <row r="802" spans="29:30" x14ac:dyDescent="0.2">
      <c r="AC802" s="30"/>
      <c r="AD802" s="11"/>
    </row>
    <row r="803" spans="29:30" x14ac:dyDescent="0.2">
      <c r="AC803" s="30"/>
      <c r="AD803" s="11"/>
    </row>
    <row r="804" spans="29:30" x14ac:dyDescent="0.2">
      <c r="AC804" s="30"/>
      <c r="AD804" s="11"/>
    </row>
    <row r="805" spans="29:30" x14ac:dyDescent="0.2">
      <c r="AC805" s="30"/>
      <c r="AD805" s="11"/>
    </row>
    <row r="806" spans="29:30" x14ac:dyDescent="0.2">
      <c r="AC806" s="30"/>
      <c r="AD806" s="11"/>
    </row>
    <row r="807" spans="29:30" x14ac:dyDescent="0.2">
      <c r="AC807" s="30"/>
      <c r="AD807" s="11"/>
    </row>
    <row r="808" spans="29:30" x14ac:dyDescent="0.2">
      <c r="AC808" s="30"/>
      <c r="AD808" s="11"/>
    </row>
    <row r="809" spans="29:30" x14ac:dyDescent="0.2">
      <c r="AC809" s="30"/>
      <c r="AD809" s="11"/>
    </row>
    <row r="810" spans="29:30" x14ac:dyDescent="0.2">
      <c r="AC810" s="30"/>
      <c r="AD810" s="11"/>
    </row>
    <row r="811" spans="29:30" x14ac:dyDescent="0.2">
      <c r="AC811" s="30"/>
      <c r="AD811" s="11"/>
    </row>
    <row r="812" spans="29:30" x14ac:dyDescent="0.2">
      <c r="AC812" s="30"/>
      <c r="AD812" s="11"/>
    </row>
    <row r="813" spans="29:30" x14ac:dyDescent="0.2">
      <c r="AC813" s="30"/>
      <c r="AD813" s="11"/>
    </row>
    <row r="814" spans="29:30" x14ac:dyDescent="0.2">
      <c r="AC814" s="30"/>
      <c r="AD814" s="11"/>
    </row>
    <row r="815" spans="29:30" x14ac:dyDescent="0.2">
      <c r="AC815" s="30"/>
      <c r="AD815" s="11"/>
    </row>
    <row r="816" spans="29:30" x14ac:dyDescent="0.2">
      <c r="AC816" s="30"/>
      <c r="AD816" s="11"/>
    </row>
    <row r="817" spans="29:30" x14ac:dyDescent="0.2">
      <c r="AC817" s="30"/>
      <c r="AD817" s="11"/>
    </row>
    <row r="818" spans="29:30" x14ac:dyDescent="0.2">
      <c r="AC818" s="30"/>
      <c r="AD818" s="11"/>
    </row>
    <row r="819" spans="29:30" x14ac:dyDescent="0.2">
      <c r="AC819" s="30"/>
      <c r="AD819" s="11"/>
    </row>
    <row r="820" spans="29:30" x14ac:dyDescent="0.2">
      <c r="AC820" s="30"/>
      <c r="AD820" s="11"/>
    </row>
    <row r="821" spans="29:30" x14ac:dyDescent="0.2">
      <c r="AC821" s="30"/>
      <c r="AD821" s="11"/>
    </row>
    <row r="822" spans="29:30" x14ac:dyDescent="0.2">
      <c r="AC822" s="30"/>
      <c r="AD822" s="11"/>
    </row>
    <row r="823" spans="29:30" x14ac:dyDescent="0.2">
      <c r="AC823" s="30"/>
      <c r="AD823" s="11"/>
    </row>
    <row r="824" spans="29:30" x14ac:dyDescent="0.2">
      <c r="AC824" s="30"/>
      <c r="AD824" s="11"/>
    </row>
    <row r="825" spans="29:30" x14ac:dyDescent="0.2">
      <c r="AC825" s="30"/>
      <c r="AD825" s="11"/>
    </row>
    <row r="826" spans="29:30" x14ac:dyDescent="0.2">
      <c r="AC826" s="30"/>
      <c r="AD826" s="11"/>
    </row>
    <row r="827" spans="29:30" x14ac:dyDescent="0.2">
      <c r="AC827" s="30"/>
      <c r="AD827" s="11"/>
    </row>
    <row r="828" spans="29:30" x14ac:dyDescent="0.2">
      <c r="AC828" s="30"/>
      <c r="AD828" s="11"/>
    </row>
    <row r="829" spans="29:30" x14ac:dyDescent="0.2">
      <c r="AC829" s="30"/>
      <c r="AD829" s="11"/>
    </row>
    <row r="830" spans="29:30" x14ac:dyDescent="0.2">
      <c r="AC830" s="30"/>
      <c r="AD830" s="11"/>
    </row>
    <row r="831" spans="29:30" x14ac:dyDescent="0.2">
      <c r="AC831" s="30"/>
      <c r="AD831" s="11"/>
    </row>
    <row r="832" spans="29:30" x14ac:dyDescent="0.2">
      <c r="AC832" s="30"/>
      <c r="AD832" s="11"/>
    </row>
    <row r="833" spans="29:30" x14ac:dyDescent="0.2">
      <c r="AC833" s="30"/>
      <c r="AD833" s="11"/>
    </row>
    <row r="834" spans="29:30" x14ac:dyDescent="0.2">
      <c r="AC834" s="30"/>
      <c r="AD834" s="11"/>
    </row>
    <row r="835" spans="29:30" x14ac:dyDescent="0.2">
      <c r="AC835" s="30"/>
      <c r="AD835" s="11"/>
    </row>
    <row r="836" spans="29:30" x14ac:dyDescent="0.2">
      <c r="AC836" s="30"/>
      <c r="AD836" s="11"/>
    </row>
    <row r="837" spans="29:30" x14ac:dyDescent="0.2">
      <c r="AC837" s="30"/>
      <c r="AD837" s="11"/>
    </row>
    <row r="838" spans="29:30" x14ac:dyDescent="0.2">
      <c r="AC838" s="30"/>
      <c r="AD838" s="11"/>
    </row>
    <row r="839" spans="29:30" x14ac:dyDescent="0.2">
      <c r="AC839" s="30"/>
      <c r="AD839" s="11"/>
    </row>
    <row r="840" spans="29:30" x14ac:dyDescent="0.2">
      <c r="AC840" s="30"/>
      <c r="AD840" s="11"/>
    </row>
    <row r="841" spans="29:30" x14ac:dyDescent="0.2">
      <c r="AC841" s="30"/>
      <c r="AD841" s="11"/>
    </row>
    <row r="842" spans="29:30" x14ac:dyDescent="0.2">
      <c r="AC842" s="30"/>
      <c r="AD842" s="11"/>
    </row>
    <row r="843" spans="29:30" x14ac:dyDescent="0.2">
      <c r="AC843" s="30"/>
      <c r="AD843" s="11"/>
    </row>
    <row r="844" spans="29:30" x14ac:dyDescent="0.2">
      <c r="AC844" s="30"/>
      <c r="AD844" s="11"/>
    </row>
    <row r="845" spans="29:30" x14ac:dyDescent="0.2">
      <c r="AC845" s="30"/>
      <c r="AD845" s="11"/>
    </row>
    <row r="846" spans="29:30" x14ac:dyDescent="0.2">
      <c r="AC846" s="30"/>
      <c r="AD846" s="11"/>
    </row>
    <row r="847" spans="29:30" x14ac:dyDescent="0.2">
      <c r="AC847" s="30"/>
      <c r="AD847" s="11"/>
    </row>
    <row r="848" spans="29:30" x14ac:dyDescent="0.2">
      <c r="AC848" s="30"/>
      <c r="AD848" s="11"/>
    </row>
    <row r="849" spans="29:30" x14ac:dyDescent="0.2">
      <c r="AC849" s="30"/>
      <c r="AD849" s="11"/>
    </row>
    <row r="850" spans="29:30" x14ac:dyDescent="0.2">
      <c r="AC850" s="30"/>
      <c r="AD850" s="11"/>
    </row>
    <row r="851" spans="29:30" x14ac:dyDescent="0.2">
      <c r="AC851" s="30"/>
      <c r="AD851" s="11"/>
    </row>
    <row r="852" spans="29:30" x14ac:dyDescent="0.2">
      <c r="AC852" s="30"/>
      <c r="AD852" s="11"/>
    </row>
    <row r="853" spans="29:30" x14ac:dyDescent="0.2">
      <c r="AC853" s="30"/>
      <c r="AD853" s="11"/>
    </row>
    <row r="854" spans="29:30" x14ac:dyDescent="0.2">
      <c r="AC854" s="30"/>
      <c r="AD854" s="11"/>
    </row>
    <row r="855" spans="29:30" x14ac:dyDescent="0.2">
      <c r="AC855" s="30"/>
      <c r="AD855" s="11"/>
    </row>
    <row r="856" spans="29:30" x14ac:dyDescent="0.2">
      <c r="AC856" s="30"/>
      <c r="AD856" s="11"/>
    </row>
    <row r="857" spans="29:30" x14ac:dyDescent="0.2">
      <c r="AC857" s="30"/>
      <c r="AD857" s="11"/>
    </row>
    <row r="858" spans="29:30" x14ac:dyDescent="0.2">
      <c r="AC858" s="30"/>
      <c r="AD858" s="11"/>
    </row>
    <row r="859" spans="29:30" x14ac:dyDescent="0.2">
      <c r="AC859" s="30"/>
      <c r="AD859" s="11"/>
    </row>
    <row r="860" spans="29:30" x14ac:dyDescent="0.2">
      <c r="AC860" s="30"/>
      <c r="AD860" s="11"/>
    </row>
  </sheetData>
  <mergeCells count="3">
    <mergeCell ref="T1:AA1"/>
    <mergeCell ref="K2:L2"/>
    <mergeCell ref="AC2:AD2"/>
  </mergeCells>
  <phoneticPr fontId="3"/>
  <pageMargins left="0.59055118110236227" right="0.39370078740157483" top="0.59055118110236227" bottom="0.39370078740157483" header="0.31496062992125984" footer="0.31496062992125984"/>
  <pageSetup paperSize="13" scale="135" fitToHeight="0" orientation="portrait" blackAndWhite="1" horizontalDpi="4294967293" verticalDpi="0" r:id="rId1"/>
  <rowBreaks count="13" manualBreakCount="13">
    <brk id="15" max="1048575" man="1"/>
    <brk id="48" min="1" max="11" man="1"/>
    <brk id="76" max="16383" man="1"/>
    <brk id="107" max="16383" man="1"/>
    <brk id="137" max="16383" man="1"/>
    <brk id="168" max="16383" man="1"/>
    <brk id="198" max="16383" man="1"/>
    <brk id="229" max="16383" man="1"/>
    <brk id="260" max="16383" man="1"/>
    <brk id="290" max="16383" man="1"/>
    <brk id="321" max="16383" man="1"/>
    <brk id="351" max="16383" man="1"/>
    <brk id="382" max="16383" man="1"/>
  </rowBreaks>
  <colBreaks count="1" manualBreakCount="1">
    <brk id="12" min="1" max="163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シート2"/>
  <dimension ref="A1"/>
  <sheetViews>
    <sheetView zoomScaleNormal="100" zoomScaleSheetLayoutView="75" workbookViewId="0"/>
  </sheetViews>
  <sheetFormatPr defaultColWidth="9" defaultRowHeight="13.2" x14ac:dyDescent="0.2"/>
  <sheetData/>
  <phoneticPr fontId="3"/>
  <pageMargins left="0.69999998807907104" right="0.69999998807907104" top="0.75" bottom="0.75" header="0.30000001192092896" footer="0.30000001192092896"/>
  <pageSetup fitToWidth="0" fitToHeight="0" orientation="portrait" draf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シート3"/>
  <dimension ref="A1"/>
  <sheetViews>
    <sheetView zoomScaleNormal="100" zoomScaleSheetLayoutView="75" workbookViewId="0"/>
  </sheetViews>
  <sheetFormatPr defaultColWidth="9" defaultRowHeight="13.2" x14ac:dyDescent="0.2"/>
  <sheetData/>
  <phoneticPr fontId="3"/>
  <pageMargins left="0.69999998807907104" right="0.69999998807907104" top="0.75" bottom="0.75" header="0.30000001192092896" footer="0.30000001192092896"/>
  <pageSetup fitToWidth="0" fitToHeight="0" orientation="portrait" draf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HISAHAYAMIZU</dc:creator>
  <cp:lastModifiedBy>HisaHayamizu</cp:lastModifiedBy>
  <cp:revision>1</cp:revision>
  <cp:lastPrinted>2022-12-05T10:54:15Z</cp:lastPrinted>
  <dcterms:created xsi:type="dcterms:W3CDTF">2014-11-24T16:11:45Z</dcterms:created>
  <dcterms:modified xsi:type="dcterms:W3CDTF">2022-12-05T10:58:22Z</dcterms:modified>
  <cp:version>0906.0100.01</cp:version>
</cp:coreProperties>
</file>